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/>
  </bookViews>
  <sheets>
    <sheet name="Formular TGA - LEER" sheetId="10" r:id="rId1"/>
    <sheet name="Formular TGA - Beispiel" sheetId="9" r:id="rId2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0" l="1"/>
  <c r="C88" i="10"/>
  <c r="C85" i="10"/>
  <c r="C82" i="10"/>
  <c r="B80" i="10"/>
  <c r="B76" i="10"/>
  <c r="B73" i="10"/>
  <c r="B70" i="10"/>
  <c r="B67" i="10"/>
  <c r="B64" i="10"/>
  <c r="B61" i="10"/>
  <c r="B58" i="10"/>
  <c r="B55" i="10"/>
  <c r="B52" i="10"/>
  <c r="D51" i="10" s="1"/>
  <c r="C26" i="10"/>
  <c r="C23" i="10" s="1"/>
  <c r="C18" i="10"/>
  <c r="B51" i="10" l="1"/>
  <c r="C46" i="10" s="1"/>
  <c r="C94" i="9"/>
  <c r="C88" i="9"/>
  <c r="C85" i="9"/>
  <c r="C82" i="9"/>
  <c r="B80" i="9"/>
  <c r="D47" i="9" s="1"/>
  <c r="D42" i="9" s="1"/>
  <c r="B76" i="9"/>
  <c r="B73" i="9"/>
  <c r="B70" i="9"/>
  <c r="B67" i="9"/>
  <c r="B64" i="9"/>
  <c r="B61" i="9"/>
  <c r="B58" i="9"/>
  <c r="B55" i="9"/>
  <c r="B52" i="9"/>
  <c r="D51" i="9" s="1"/>
  <c r="C26" i="9"/>
  <c r="C23" i="9" s="1"/>
  <c r="C18" i="9"/>
  <c r="B47" i="10" l="1"/>
  <c r="D47" i="10"/>
  <c r="C42" i="10" s="1"/>
  <c r="C42" i="9"/>
  <c r="C99" i="9" s="1"/>
  <c r="B51" i="9"/>
  <c r="B47" i="9" s="1"/>
  <c r="D42" i="10" l="1"/>
  <c r="C99" i="10"/>
  <c r="C41" i="10"/>
  <c r="C22" i="10" s="1"/>
  <c r="C98" i="10" s="1"/>
  <c r="C41" i="9"/>
  <c r="C22" i="9" s="1"/>
  <c r="C46" i="9"/>
  <c r="C98" i="9" l="1"/>
</calcChain>
</file>

<file path=xl/comments1.xml><?xml version="1.0" encoding="utf-8"?>
<comments xmlns="http://schemas.openxmlformats.org/spreadsheetml/2006/main">
  <authors>
    <author>Autor</author>
  </authors>
  <commentList>
    <comment ref="E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17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47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  <comment ref="E8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81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81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8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17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47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  <comment ref="E8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30% der Anzahl der gemeldeten Werte liegen unterhalb dieses Wertes; 70% darüber.</t>
        </r>
      </text>
    </comment>
    <comment ref="F81" authorId="0" shapeId="0">
      <text>
        <r>
          <rPr>
            <sz val="9"/>
            <color indexed="81"/>
            <rFont val="Segoe UI"/>
            <family val="2"/>
          </rPr>
          <t>Medianwert; 50% der Anzahl der gemeldeten Werte liegen unterhalb dieses Wertes, 50% darüber.</t>
        </r>
      </text>
    </comment>
    <comment ref="G81" authorId="0" shapeId="0">
      <text>
        <r>
          <rPr>
            <sz val="9"/>
            <color indexed="81"/>
            <rFont val="Segoe UI"/>
            <family val="2"/>
          </rPr>
          <t>Mittelwert</t>
        </r>
      </text>
    </comment>
    <comment ref="H8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70% der Anzahl der gemeldeten Werte liegen unterhalb dieses Wertes, 30% darüber.</t>
        </r>
      </text>
    </comment>
  </commentList>
</comments>
</file>

<file path=xl/sharedStrings.xml><?xml version="1.0" encoding="utf-8"?>
<sst xmlns="http://schemas.openxmlformats.org/spreadsheetml/2006/main" count="320" uniqueCount="96">
  <si>
    <t>[EUR]</t>
  </si>
  <si>
    <t>Betrachtungszeitraum</t>
  </si>
  <si>
    <t>[Mo]</t>
  </si>
  <si>
    <t>uW</t>
  </si>
  <si>
    <t>Median</t>
  </si>
  <si>
    <t>MW</t>
  </si>
  <si>
    <t>oW</t>
  </si>
  <si>
    <t>1. EINMALIGE KOSTEN DER BAUSTELLE</t>
  </si>
  <si>
    <t>individueller Nachweis</t>
  </si>
  <si>
    <t>[EUR/Mo]</t>
  </si>
  <si>
    <t>2.1.2. Zusätzliche Kosten für unproduktives Baustellenpersonal</t>
  </si>
  <si>
    <t>[MaTa/Mo]</t>
  </si>
  <si>
    <t>gemeinsam festzulegen</t>
  </si>
  <si>
    <t>2.1.3. Mehrbedarf Quartiere für Arbeitnehmer</t>
  </si>
  <si>
    <t>Einzelfall-betrachtung</t>
  </si>
  <si>
    <t>…</t>
  </si>
  <si>
    <t>ERGEBNIS</t>
  </si>
  <si>
    <t>Technische Gebäudeausrüstung</t>
  </si>
  <si>
    <t>wie btv-Tabelle für Ausbau</t>
  </si>
  <si>
    <t xml:space="preserve">               Dokumentierte bzw abgeschätzte Mehrleistung durch die Schutzmaßnahmen</t>
  </si>
  <si>
    <t>Abschätzung; Empfehlung Median</t>
  </si>
  <si>
    <t xml:space="preserve">               Dokumentierte bzw abgeschätzte Mehrleistung</t>
  </si>
  <si>
    <t xml:space="preserve">     3.2.1.  Vertragen von Material</t>
  </si>
  <si>
    <t xml:space="preserve">                Anteil dieser Tätigkeiten im Betrachtungszeitraum / davon Anteil mit PSA</t>
  </si>
  <si>
    <t xml:space="preserve">     3.2.2  Montage in Zentralen</t>
  </si>
  <si>
    <t xml:space="preserve">     3.2.3  Montage in Schächten</t>
  </si>
  <si>
    <t xml:space="preserve">     3.2.4 Montage in Wänden</t>
  </si>
  <si>
    <t xml:space="preserve">     3.2.5  Montage in Decken</t>
  </si>
  <si>
    <t xml:space="preserve">     3.2.7  Komplettierung</t>
  </si>
  <si>
    <t xml:space="preserve">     3.2.8  Inbetriebnahme und Einregulierung</t>
  </si>
  <si>
    <t xml:space="preserve">     3.3.1 Kleinteilige Arbeitseinheiten (angeordnete "Entflechtung" der Arbeitsabläufe)</t>
  </si>
  <si>
    <t xml:space="preserve">            Zulage in % (Wenn in € in Bezug setzten zum abgabepflichtigen Lohn)</t>
  </si>
  <si>
    <t xml:space="preserve">     3.2.6  Montage in Böden</t>
  </si>
  <si>
    <t xml:space="preserve">     3.3.3 Zusätzliche kollektivvertragliche Zulage für "gefährliche" Arbeiten oder Tragen von Masken udgl</t>
  </si>
  <si>
    <t xml:space="preserve">                Anteil der zusätzlichen Wartezeiten in % der täglichen Arbeitszeit</t>
  </si>
  <si>
    <t xml:space="preserve">                Betroffener Anteil an den produktiv Beschäftigten</t>
  </si>
  <si>
    <t xml:space="preserve">            Anteil der Beschäftigten mit Zulage</t>
  </si>
  <si>
    <t>Experten Empfehlung</t>
  </si>
  <si>
    <t>2.1. Zusätzliche zeitgebundene Gemeinkosten</t>
  </si>
  <si>
    <r>
      <rPr>
        <b/>
        <sz val="11"/>
        <color theme="1"/>
        <rFont val="Arial"/>
        <family val="2"/>
      </rPr>
      <t>1.1. Einmaliger Aufwand</t>
    </r>
    <r>
      <rPr>
        <sz val="11"/>
        <color theme="1"/>
        <rFont val="Arial"/>
        <family val="2"/>
      </rPr>
      <t xml:space="preserve"> für: Aufstellung, Bereithaltung, Versorgung betreffend zusätzlicher Schutz- und Hygieneeinrichtungen und -mittel (zusätzliche Sanitär- und Aufenthaltscontainer, Reinigung, Schutzmasken, Desinfektionsmittel)</t>
    </r>
  </si>
  <si>
    <t xml:space="preserve">        Zusätzliche Arbeitsvorbereitung und Beaufsichtigung für COVID19-bezogene Maßnahmen</t>
  </si>
  <si>
    <t xml:space="preserve">        Zusätzliche Aufwand für Dokumentation von zusätzlichen COVID19-bezogenen Maßnahmen</t>
  </si>
  <si>
    <t xml:space="preserve">Erläuterung der Felder: </t>
  </si>
  <si>
    <t xml:space="preserve">                Anteil der entflochtenen Tätigkeiten im Betrachtungszeitraum</t>
  </si>
  <si>
    <t xml:space="preserve">   grün = Eingabefeld</t>
  </si>
  <si>
    <t xml:space="preserve">   grau = Rechenergebnis</t>
  </si>
  <si>
    <t xml:space="preserve">        Mehraufwand des dispositiven Personals</t>
  </si>
  <si>
    <t xml:space="preserve">       Betroffene Anzahl von Arbeitnehmern (dispositives Personal)</t>
  </si>
  <si>
    <t>3.3.  Sonstige Umstände</t>
  </si>
  <si>
    <t>3. ERSCHWERNISSE (produktives Personal)</t>
  </si>
  <si>
    <t>(1)</t>
  </si>
  <si>
    <t>(2)</t>
  </si>
  <si>
    <t>(1) =</t>
  </si>
  <si>
    <t>(2) =</t>
  </si>
  <si>
    <t>Abrechnungssumme für den Betrachtungszeitraum</t>
  </si>
  <si>
    <r>
      <rPr>
        <b/>
        <sz val="11"/>
        <rFont val="Arial"/>
        <family val="2"/>
      </rPr>
      <t xml:space="preserve">3.1. </t>
    </r>
    <r>
      <rPr>
        <sz val="11"/>
        <rFont val="Arial"/>
        <family val="2"/>
      </rPr>
      <t xml:space="preserve">Anteil der zusätzlichen unproduktiven Zeiten (Arbeitsunterbrechungen) für </t>
    </r>
    <r>
      <rPr>
        <b/>
        <sz val="11"/>
        <rFont val="Arial"/>
        <family val="2"/>
      </rPr>
      <t>standardmäßige Hygienemaßnahmen</t>
    </r>
    <r>
      <rPr>
        <sz val="11"/>
        <rFont val="Arial"/>
        <family val="2"/>
      </rPr>
      <t xml:space="preserve"> (Desinfektion von Geräten/Werkzeugen; Handdesinfektion udgl) in %</t>
    </r>
  </si>
  <si>
    <r>
      <rPr>
        <b/>
        <sz val="11"/>
        <rFont val="Arial"/>
        <family val="2"/>
      </rPr>
      <t>3.2 Erschwernisse wegen PSA</t>
    </r>
    <r>
      <rPr>
        <sz val="11"/>
        <rFont val="Arial"/>
        <family val="2"/>
      </rPr>
      <t xml:space="preserve"> (va MSN, Visier)</t>
    </r>
  </si>
  <si>
    <t xml:space="preserve">     3.3.2 Projektspezifische zusätzl. Wartezeiten (zB vor Aufzügen, Personenkontrollen, Einbahnregel.)</t>
  </si>
  <si>
    <r>
      <t xml:space="preserve">Anteil mit PSA bei dieser Tätigkeit </t>
    </r>
    <r>
      <rPr>
        <sz val="9"/>
        <color rgb="FF7030A0"/>
        <rFont val="Arial"/>
        <family val="2"/>
      </rPr>
      <t>(Orientierungshilfe geben die Werte rechts)</t>
    </r>
  </si>
  <si>
    <r>
      <t xml:space="preserve">Mehraufwand in % </t>
    </r>
    <r>
      <rPr>
        <sz val="9"/>
        <color rgb="FF7030A0"/>
        <rFont val="Arial"/>
        <family val="2"/>
      </rPr>
      <t>(Orientierungshilfe geben die Werte rechts)</t>
    </r>
  </si>
  <si>
    <t>www.fmti.at</t>
  </si>
  <si>
    <t>2.2.2. zeitgebundene Kosten der Baustelle pro Monat</t>
  </si>
  <si>
    <t>0. Projektdaten</t>
  </si>
  <si>
    <t>davon Preisanteil Lohn (exkl. Lohn der zeitgeb, Kosten der Baustelle und Regie)</t>
  </si>
  <si>
    <t>individueller Nachweis (NUR 1x VERRECHENBAR! Folgemonate idR 0 €)</t>
  </si>
  <si>
    <r>
      <t xml:space="preserve">       Weitere Ermittlung nach Variante 1 oder Variante 2?</t>
    </r>
    <r>
      <rPr>
        <sz val="10"/>
        <rFont val="Arial"/>
        <family val="2"/>
      </rPr>
      <t xml:space="preserve"> (Bitte Variante wählen!)</t>
    </r>
  </si>
  <si>
    <r>
      <t xml:space="preserve">        2.1.2-</t>
    </r>
    <r>
      <rPr>
        <b/>
        <sz val="11"/>
        <color theme="1"/>
        <rFont val="Arial"/>
        <family val="2"/>
      </rPr>
      <t>Variante 1:</t>
    </r>
    <r>
      <rPr>
        <sz val="11"/>
        <color theme="1"/>
        <rFont val="Arial"/>
        <family val="2"/>
      </rPr>
      <t xml:space="preserve"> Berechnung über zusätzliche Manntage pro Monat (öbv-Modell)</t>
    </r>
  </si>
  <si>
    <t xml:space="preserve">   mittelbau = statistische Auswertung TGA (Prof. Kropik)</t>
  </si>
  <si>
    <t>Summe Mehrkosten im Betrachtungszeitraum</t>
  </si>
  <si>
    <t>Bauzeitverlängerung aus dem Betrachtungszeitraum</t>
  </si>
  <si>
    <t xml:space="preserve">   hellblau = statistische Auswertung öbv</t>
  </si>
  <si>
    <t>Projektname / Projektbezeichnung:</t>
  </si>
  <si>
    <t>Angaben zum Leistungszeitraum, zur MKF odgl.:</t>
  </si>
  <si>
    <t>2.1.1. Laufender Aufwand für: Aufstellung, Bereithaltung, Versorgung betreffend zusätzlicher Schutz- und Hygieneeinrichtungen und -mittel (zusätzliche Sanitär- und Aufenthaltscontainer, Reinigung, Schutzmasken, Desinfektionsmittel)</t>
  </si>
  <si>
    <t>Variante 2</t>
  </si>
  <si>
    <t>Mehraufwand gemeinsam festlegen, im Zweifel Bandbreite bzw Median beachten</t>
  </si>
  <si>
    <t xml:space="preserve">        Monatliche Kosten für Bauleiter/Polier/Techniker (Durchschnittswert pro Person)</t>
  </si>
  <si>
    <t xml:space="preserve">   Kontrollsumme "Anteil der Tätigkeiten! (muss &lt;=100% sein!)</t>
  </si>
  <si>
    <t>Anteil der Tätigkeit an den gesamten Tätigkeiten</t>
  </si>
  <si>
    <r>
      <t xml:space="preserve">      2.1.2-</t>
    </r>
    <r>
      <rPr>
        <b/>
        <sz val="11"/>
        <color theme="1"/>
        <rFont val="Arial"/>
        <family val="2"/>
      </rPr>
      <t>Variante 2:</t>
    </r>
    <r>
      <rPr>
        <sz val="11"/>
        <color theme="1"/>
        <rFont val="Arial"/>
        <family val="2"/>
      </rPr>
      <t xml:space="preserve"> Berechnung über Mehraufwand in % (TGA-Modell)</t>
    </r>
  </si>
  <si>
    <t>Projekt Beispiel</t>
  </si>
  <si>
    <t>MKF 01b-Covid; Zeitraum Mai 2020</t>
  </si>
  <si>
    <t>Bauzeitrelevant:</t>
  </si>
  <si>
    <t>RECHENMODELL FÜR LEISTUNGSABWEICHUNG COVID-19 FÜR LEISTUNGEN DER TGA</t>
  </si>
  <si>
    <t>Anmerkung: Die Bauzeitverlängerung ergibt sich standardmäßig aus dem Betrachtungszeitraum und dem errechnten Mehraufwand (kein Eintrag im grünen Feld links unten).
Eintrag in diesem Feld (&gt;=0 Monate) überschreibt den standardmäßigen Rechenwert.</t>
  </si>
  <si>
    <r>
      <t xml:space="preserve">2. ZEITGEBUNDENE KOSTEN DER BAUSTELLE </t>
    </r>
    <r>
      <rPr>
        <sz val="10"/>
        <color theme="1"/>
        <rFont val="Arial"/>
        <family val="2"/>
      </rPr>
      <t>(für den Betrachtungszeitraum)</t>
    </r>
  </si>
  <si>
    <r>
      <t xml:space="preserve">2.2. Fortschreibung ZGKB aufgrund BZV </t>
    </r>
    <r>
      <rPr>
        <sz val="10"/>
        <color theme="1"/>
        <rFont val="Arial"/>
        <family val="2"/>
      </rPr>
      <t>(zahlbar im Verlängerungszeitraum!)</t>
    </r>
  </si>
  <si>
    <r>
      <t xml:space="preserve">2.2.1. Bauzeitverlängerung (BZV) aufgrund Leistungsreduzierung im Betrachtungszeitraum
</t>
    </r>
    <r>
      <rPr>
        <sz val="10"/>
        <color theme="1"/>
        <rFont val="Arial"/>
        <family val="2"/>
      </rPr>
      <t>(errechnet über Punkt 3; wenn Eingabefeld rechts leer ist (gelöscht), dann erfolgt die Übernahme des errechnten Wertes)</t>
    </r>
  </si>
  <si>
    <t>Basis gemeinsam festlegen (idR projektspezifisch)</t>
  </si>
  <si>
    <r>
      <t xml:space="preserve">4. SONSTIGE BAUSTELLENSPEZIFISCHE MEHRAUFWENDUNGEN </t>
    </r>
    <r>
      <rPr>
        <sz val="9"/>
        <color theme="1"/>
        <rFont val="Arial"/>
        <family val="2"/>
      </rPr>
      <t>(Betrachtungszeitraum)</t>
    </r>
  </si>
  <si>
    <r>
      <t xml:space="preserve">Rechenergebnis Mehraufwand/Mehrzeit gesamt (3.1 bis 3.3 </t>
    </r>
    <r>
      <rPr>
        <sz val="11"/>
        <rFont val="Calibri"/>
        <family val="2"/>
      </rPr>
      <t>ǁ</t>
    </r>
    <r>
      <rPr>
        <sz val="11"/>
        <rFont val="Arial"/>
        <family val="2"/>
      </rPr>
      <t xml:space="preserve"> ohne 3.3) in %:</t>
    </r>
  </si>
  <si>
    <t>https://www.bautechnik.pro/DE/News/Artikel/262</t>
  </si>
  <si>
    <r>
      <t>Erstellt von</t>
    </r>
    <r>
      <rPr>
        <b/>
        <i/>
        <sz val="11"/>
        <color theme="1"/>
        <rFont val="Arial"/>
        <family val="2"/>
      </rPr>
      <t xml:space="preserve"> Univ.-Prof. DI DR. Andreas Kropik</t>
    </r>
    <r>
      <rPr>
        <b/>
        <sz val="11"/>
        <color theme="1"/>
        <rFont val="Arial"/>
        <family val="2"/>
      </rPr>
      <t xml:space="preserve"> im Auftrag von: VERBAND der TECHNISCHEN GEBÄUDEAUSRÜSTER (VTGA)</t>
    </r>
  </si>
  <si>
    <t>Version 1.2 (21.12.2020)</t>
  </si>
  <si>
    <r>
      <t xml:space="preserve">In Anlehnung an den Leitfaden "Der bauvertraglich- bauwirtschaftliche Umgang mit den Auswirkungen von COVID-19" (Update November 2020) erstellt vom Österreichischen Bautechnikverband </t>
    </r>
    <r>
      <rPr>
        <sz val="10"/>
        <color theme="1"/>
        <rFont val="Arial"/>
        <family val="2"/>
      </rPr>
      <t>(Abruf 21.12.2020)</t>
    </r>
  </si>
  <si>
    <t>https://www.metalltechnischeindustrie.at/branchen/technische-gebaeudeausruestung/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</si>
</sst>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0.0%"/>
    <numFmt numFmtId="168" formatCode="&quot;€&quot;\ #,##0.0"/>
    <numFmt numFmtId="169" formatCode="#,##0.0"/>
    <numFmt numFmtId="170" formatCode="&quot;€&quot;\ #,##0"/>
    <numFmt numFmtId="171" formatCode="0.0"/>
    <numFmt numFmtId="172" formatCode="_-&quot;€&quot;\ * #,##0_-;\-&quot;€&quot;\ * #,##0_-;_-&quot;€&quot;\ * &quot;-&quot;??_-;_-@_-"/>
    <numFmt numFmtId="173" formatCode="#,##0.0&quot; Ma Ta/Mo&quot;"/>
    <numFmt numFmtId="174" formatCode="#,##0.00&quot; Mo&quot;"/>
    <numFmt numFmtId="175" formatCode="#,##0&quot; €/Mo&quot;"/>
    <numFmt numFmtId="176" formatCode="#,##0.0&quot; Personen&quot;"/>
    <numFmt numFmtId="177" formatCode="_-[$€-C07]\ * #,##0_-;\-[$€-C07]\ * #,##0_-;_-[$€-C07]\ * &quot;-&quot;??_-;_-@_-"/>
    <numFmt numFmtId="178" formatCode="#,##0&quot; Mo&quot;"/>
    <numFmt numFmtId="179" formatCode="#,##0.000&quot; Mo&quot;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color rgb="FF7030A0"/>
      <name val="Arial"/>
      <family val="2"/>
    </font>
    <font>
      <b/>
      <strike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4"/>
      <color rgb="FF7030A0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name val="Arial"/>
      <family val="2"/>
    </font>
    <font>
      <sz val="11"/>
      <color rgb="FF7030A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color rgb="FF7030A0"/>
      <name val="Arial"/>
      <family val="2"/>
    </font>
    <font>
      <i/>
      <sz val="10"/>
      <color theme="1"/>
      <name val="Arial"/>
      <family val="2"/>
    </font>
    <font>
      <i/>
      <sz val="10"/>
      <color rgb="FF7030A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366">
    <xf numFmtId="0" fontId="0" fillId="0" borderId="0" xfId="0"/>
    <xf numFmtId="167" fontId="5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 wrapText="1"/>
    </xf>
    <xf numFmtId="173" fontId="14" fillId="4" borderId="5" xfId="7" applyNumberFormat="1" applyFont="1" applyFill="1" applyBorder="1" applyAlignment="1" applyProtection="1">
      <alignment horizontal="center" vertical="center"/>
      <protection locked="0"/>
    </xf>
    <xf numFmtId="172" fontId="14" fillId="4" borderId="5" xfId="5" applyNumberFormat="1" applyFont="1" applyFill="1" applyBorder="1" applyAlignment="1" applyProtection="1">
      <alignment horizontal="center" vertical="center"/>
      <protection locked="0"/>
    </xf>
    <xf numFmtId="172" fontId="5" fillId="4" borderId="3" xfId="5" applyNumberFormat="1" applyFont="1" applyFill="1" applyBorder="1" applyAlignment="1" applyProtection="1">
      <alignment horizontal="center" vertical="center"/>
      <protection locked="0"/>
    </xf>
    <xf numFmtId="172" fontId="5" fillId="4" borderId="5" xfId="5" applyNumberFormat="1" applyFont="1" applyFill="1" applyBorder="1" applyAlignment="1" applyProtection="1">
      <alignment horizontal="center" vertical="center"/>
      <protection locked="0"/>
    </xf>
    <xf numFmtId="176" fontId="5" fillId="4" borderId="5" xfId="7" applyNumberFormat="1" applyFont="1" applyFill="1" applyBorder="1" applyAlignment="1" applyProtection="1">
      <alignment horizontal="center" vertical="center"/>
      <protection locked="0"/>
    </xf>
    <xf numFmtId="172" fontId="5" fillId="4" borderId="31" xfId="5" applyNumberFormat="1" applyFont="1" applyFill="1" applyBorder="1" applyAlignment="1" applyProtection="1">
      <alignment horizontal="center" vertical="center"/>
      <protection locked="0"/>
    </xf>
    <xf numFmtId="177" fontId="5" fillId="4" borderId="3" xfId="2" applyNumberFormat="1" applyFont="1" applyFill="1" applyBorder="1" applyAlignment="1" applyProtection="1">
      <alignment horizontal="center" vertical="center"/>
      <protection locked="0"/>
    </xf>
    <xf numFmtId="164" fontId="32" fillId="4" borderId="5" xfId="5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wrapText="1"/>
    </xf>
    <xf numFmtId="9" fontId="5" fillId="2" borderId="30" xfId="2" applyNumberFormat="1" applyFont="1" applyFill="1" applyBorder="1" applyAlignment="1" applyProtection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</xf>
    <xf numFmtId="0" fontId="7" fillId="0" borderId="32" xfId="2" applyFont="1" applyBorder="1" applyAlignment="1" applyProtection="1">
      <alignment horizontal="center" vertical="center" wrapText="1"/>
    </xf>
    <xf numFmtId="167" fontId="5" fillId="4" borderId="33" xfId="2" applyNumberFormat="1" applyFont="1" applyFill="1" applyBorder="1" applyAlignment="1" applyProtection="1">
      <alignment horizontal="center" vertical="center"/>
      <protection locked="0"/>
    </xf>
    <xf numFmtId="164" fontId="5" fillId="4" borderId="7" xfId="5" applyFont="1" applyFill="1" applyBorder="1" applyAlignment="1" applyProtection="1">
      <alignment horizontal="center" vertical="center"/>
      <protection locked="0"/>
    </xf>
    <xf numFmtId="175" fontId="5" fillId="4" borderId="21" xfId="2" applyNumberFormat="1" applyFont="1" applyFill="1" applyBorder="1" applyAlignment="1" applyProtection="1">
      <alignment horizontal="center" vertical="center"/>
      <protection locked="0"/>
    </xf>
    <xf numFmtId="178" fontId="5" fillId="4" borderId="8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Protection="1"/>
    <xf numFmtId="0" fontId="2" fillId="0" borderId="0" xfId="2" applyProtection="1"/>
    <xf numFmtId="0" fontId="2" fillId="0" borderId="0" xfId="2" applyAlignment="1" applyProtection="1">
      <alignment vertical="center" wrapText="1"/>
    </xf>
    <xf numFmtId="0" fontId="2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2" fillId="0" borderId="0" xfId="2" applyBorder="1" applyAlignment="1" applyProtection="1">
      <alignment vertical="center"/>
    </xf>
    <xf numFmtId="166" fontId="22" fillId="0" borderId="2" xfId="2" applyNumberFormat="1" applyFont="1" applyBorder="1" applyAlignment="1" applyProtection="1">
      <alignment vertical="center"/>
    </xf>
    <xf numFmtId="0" fontId="2" fillId="0" borderId="2" xfId="2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 wrapText="1"/>
    </xf>
    <xf numFmtId="0" fontId="16" fillId="2" borderId="0" xfId="2" applyFont="1" applyFill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center" vertical="center" wrapText="1"/>
    </xf>
    <xf numFmtId="0" fontId="16" fillId="5" borderId="0" xfId="2" applyFont="1" applyFill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16" fillId="6" borderId="7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0" borderId="0" xfId="2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2" fillId="0" borderId="33" xfId="2" applyFont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164" fontId="12" fillId="2" borderId="8" xfId="5" applyFont="1" applyFill="1" applyBorder="1" applyAlignment="1" applyProtection="1">
      <alignment horizontal="center" vertical="center"/>
    </xf>
    <xf numFmtId="3" fontId="25" fillId="0" borderId="6" xfId="2" applyNumberFormat="1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 wrapText="1"/>
    </xf>
    <xf numFmtId="3" fontId="25" fillId="0" borderId="4" xfId="2" applyNumberFormat="1" applyFont="1" applyFill="1" applyBorder="1" applyAlignment="1" applyProtection="1">
      <alignment horizontal="center" vertical="center" wrapText="1"/>
    </xf>
    <xf numFmtId="172" fontId="2" fillId="5" borderId="2" xfId="5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3" fillId="0" borderId="41" xfId="2" applyFont="1" applyFill="1" applyBorder="1" applyAlignment="1" applyProtection="1">
      <alignment horizontal="center" vertical="center" wrapText="1"/>
    </xf>
    <xf numFmtId="164" fontId="12" fillId="2" borderId="42" xfId="5" applyFont="1" applyFill="1" applyBorder="1" applyAlignment="1" applyProtection="1">
      <alignment horizontal="center" vertical="center"/>
    </xf>
    <xf numFmtId="3" fontId="25" fillId="0" borderId="40" xfId="2" applyNumberFormat="1" applyFont="1" applyFill="1" applyBorder="1" applyAlignment="1" applyProtection="1">
      <alignment horizontal="center" vertical="center" wrapText="1"/>
    </xf>
    <xf numFmtId="0" fontId="11" fillId="0" borderId="41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 wrapText="1"/>
    </xf>
    <xf numFmtId="164" fontId="12" fillId="2" borderId="5" xfId="5" applyFont="1" applyFill="1" applyBorder="1" applyAlignment="1" applyProtection="1">
      <alignment horizontal="center" vertical="center"/>
    </xf>
    <xf numFmtId="3" fontId="25" fillId="3" borderId="4" xfId="2" applyNumberFormat="1" applyFont="1" applyFill="1" applyBorder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/>
    </xf>
    <xf numFmtId="0" fontId="2" fillId="0" borderId="27" xfId="2" applyFont="1" applyFill="1" applyBorder="1" applyAlignment="1" applyProtection="1">
      <alignment horizontal="center" vertical="center" wrapText="1"/>
    </xf>
    <xf numFmtId="3" fontId="25" fillId="0" borderId="36" xfId="2" applyNumberFormat="1" applyFont="1" applyFill="1" applyBorder="1" applyAlignment="1" applyProtection="1">
      <alignment horizontal="center" vertical="center" wrapText="1"/>
    </xf>
    <xf numFmtId="172" fontId="2" fillId="5" borderId="27" xfId="5" applyNumberFormat="1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center" vertical="center" wrapText="1"/>
    </xf>
    <xf numFmtId="3" fontId="5" fillId="0" borderId="16" xfId="2" applyNumberFormat="1" applyFont="1" applyFill="1" applyBorder="1" applyAlignment="1" applyProtection="1">
      <alignment horizontal="center" vertical="center"/>
    </xf>
    <xf numFmtId="3" fontId="25" fillId="0" borderId="12" xfId="2" applyNumberFormat="1" applyFont="1" applyFill="1" applyBorder="1" applyAlignment="1" applyProtection="1">
      <alignment horizontal="center" vertical="center" wrapText="1"/>
    </xf>
    <xf numFmtId="0" fontId="2" fillId="0" borderId="0" xfId="2" applyFill="1" applyProtection="1"/>
    <xf numFmtId="164" fontId="12" fillId="2" borderId="31" xfId="5" applyFont="1" applyFill="1" applyBorder="1" applyAlignment="1" applyProtection="1">
      <alignment horizontal="center" vertical="center"/>
    </xf>
    <xf numFmtId="3" fontId="11" fillId="0" borderId="27" xfId="3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 wrapText="1"/>
    </xf>
    <xf numFmtId="3" fontId="11" fillId="0" borderId="0" xfId="3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5" fillId="0" borderId="5" xfId="2" applyNumberFormat="1" applyFont="1" applyFill="1" applyBorder="1" applyAlignment="1" applyProtection="1">
      <alignment horizontal="center" vertical="center"/>
    </xf>
    <xf numFmtId="9" fontId="25" fillId="0" borderId="4" xfId="2" applyNumberFormat="1" applyFont="1" applyFill="1" applyBorder="1" applyAlignment="1" applyProtection="1">
      <alignment horizontal="center" vertical="center" wrapText="1"/>
    </xf>
    <xf numFmtId="4" fontId="2" fillId="5" borderId="0" xfId="3" applyNumberFormat="1" applyFont="1" applyFill="1" applyBorder="1" applyAlignment="1" applyProtection="1">
      <alignment horizontal="center" vertical="center"/>
    </xf>
    <xf numFmtId="167" fontId="31" fillId="6" borderId="27" xfId="3" applyNumberFormat="1" applyFont="1" applyFill="1" applyBorder="1" applyAlignment="1" applyProtection="1">
      <alignment horizontal="center" vertical="center"/>
    </xf>
    <xf numFmtId="167" fontId="31" fillId="6" borderId="39" xfId="2" applyNumberFormat="1" applyFont="1" applyFill="1" applyBorder="1" applyAlignment="1" applyProtection="1">
      <alignment horizontal="center" vertical="center"/>
    </xf>
    <xf numFmtId="9" fontId="30" fillId="0" borderId="27" xfId="2" applyNumberFormat="1" applyFont="1" applyBorder="1" applyAlignment="1" applyProtection="1">
      <alignment horizontal="center" vertical="center"/>
    </xf>
    <xf numFmtId="3" fontId="5" fillId="0" borderId="5" xfId="2" applyNumberFormat="1" applyFont="1" applyBorder="1" applyAlignment="1" applyProtection="1">
      <alignment horizontal="center" vertical="center"/>
    </xf>
    <xf numFmtId="9" fontId="11" fillId="0" borderId="0" xfId="2" applyNumberFormat="1" applyFont="1" applyBorder="1" applyAlignment="1" applyProtection="1">
      <alignment horizontal="center" vertical="center"/>
    </xf>
    <xf numFmtId="168" fontId="11" fillId="0" borderId="0" xfId="3" applyNumberFormat="1" applyFont="1" applyBorder="1" applyAlignment="1" applyProtection="1">
      <alignment horizontal="center" vertical="center"/>
    </xf>
    <xf numFmtId="3" fontId="6" fillId="0" borderId="22" xfId="2" applyNumberFormat="1" applyFont="1" applyFill="1" applyBorder="1" applyAlignment="1" applyProtection="1">
      <alignment horizontal="center" vertical="center" wrapText="1"/>
    </xf>
    <xf numFmtId="3" fontId="5" fillId="0" borderId="0" xfId="2" applyNumberFormat="1" applyFont="1" applyBorder="1" applyAlignment="1" applyProtection="1">
      <alignment horizontal="center" vertical="center"/>
    </xf>
    <xf numFmtId="3" fontId="6" fillId="0" borderId="0" xfId="2" applyNumberFormat="1" applyFont="1" applyFill="1" applyBorder="1" applyAlignment="1" applyProtection="1">
      <alignment horizontal="center" vertical="center" wrapText="1"/>
    </xf>
    <xf numFmtId="0" fontId="3" fillId="0" borderId="33" xfId="2" applyFont="1" applyFill="1" applyBorder="1" applyAlignment="1" applyProtection="1">
      <alignment horizontal="center" vertical="center" wrapText="1"/>
    </xf>
    <xf numFmtId="164" fontId="12" fillId="2" borderId="35" xfId="5" applyFont="1" applyFill="1" applyBorder="1" applyAlignment="1" applyProtection="1">
      <alignment horizontal="center" vertical="center"/>
    </xf>
    <xf numFmtId="3" fontId="6" fillId="0" borderId="34" xfId="2" applyNumberFormat="1" applyFont="1" applyFill="1" applyBorder="1" applyAlignment="1" applyProtection="1">
      <alignment horizontal="center" vertical="center" wrapText="1"/>
    </xf>
    <xf numFmtId="3" fontId="6" fillId="0" borderId="26" xfId="2" applyNumberFormat="1" applyFont="1" applyFill="1" applyBorder="1" applyAlignment="1" applyProtection="1">
      <alignment horizontal="center" vertical="center" wrapText="1"/>
    </xf>
    <xf numFmtId="9" fontId="11" fillId="0" borderId="27" xfId="2" applyNumberFormat="1" applyFont="1" applyFill="1" applyBorder="1" applyAlignment="1" applyProtection="1">
      <alignment horizontal="center" vertical="center"/>
    </xf>
    <xf numFmtId="0" fontId="2" fillId="0" borderId="13" xfId="2" applyFont="1" applyBorder="1" applyAlignment="1" applyProtection="1">
      <alignment horizontal="center" vertical="center" wrapText="1"/>
    </xf>
    <xf numFmtId="0" fontId="2" fillId="0" borderId="18" xfId="2" applyFont="1" applyBorder="1" applyAlignment="1" applyProtection="1">
      <alignment horizontal="center" vertical="center" wrapText="1"/>
    </xf>
    <xf numFmtId="3" fontId="6" fillId="0" borderId="17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164" fontId="12" fillId="2" borderId="2" xfId="5" applyNumberFormat="1" applyFont="1" applyFill="1" applyBorder="1" applyAlignment="1" applyProtection="1">
      <alignment horizontal="center" vertical="center"/>
    </xf>
    <xf numFmtId="0" fontId="2" fillId="0" borderId="19" xfId="2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 vertical="center"/>
    </xf>
    <xf numFmtId="0" fontId="2" fillId="0" borderId="2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33" xfId="2" applyFont="1" applyFill="1" applyBorder="1" applyAlignment="1" applyProtection="1">
      <alignment horizontal="center" vertical="center" wrapText="1"/>
    </xf>
    <xf numFmtId="167" fontId="25" fillId="0" borderId="32" xfId="2" applyNumberFormat="1" applyFont="1" applyFill="1" applyBorder="1" applyAlignment="1" applyProtection="1">
      <alignment horizontal="center" vertical="center" wrapText="1"/>
    </xf>
    <xf numFmtId="167" fontId="31" fillId="6" borderId="32" xfId="2" applyNumberFormat="1" applyFont="1" applyFill="1" applyBorder="1" applyAlignment="1" applyProtection="1">
      <alignment horizontal="center" vertical="center"/>
    </xf>
    <xf numFmtId="167" fontId="31" fillId="6" borderId="33" xfId="3" applyNumberFormat="1" applyFont="1" applyFill="1" applyBorder="1" applyAlignment="1" applyProtection="1">
      <alignment horizontal="center" vertical="center"/>
    </xf>
    <xf numFmtId="167" fontId="31" fillId="6" borderId="38" xfId="2" applyNumberFormat="1" applyFont="1" applyFill="1" applyBorder="1" applyAlignment="1" applyProtection="1">
      <alignment horizontal="center" vertical="center"/>
    </xf>
    <xf numFmtId="167" fontId="6" fillId="0" borderId="0" xfId="2" applyNumberFormat="1" applyFont="1" applyFill="1" applyBorder="1" applyAlignment="1" applyProtection="1">
      <alignment horizontal="center" vertical="center" wrapText="1"/>
    </xf>
    <xf numFmtId="9" fontId="21" fillId="0" borderId="26" xfId="2" applyNumberFormat="1" applyFont="1" applyBorder="1" applyAlignment="1" applyProtection="1">
      <alignment horizontal="center" vertical="center"/>
    </xf>
    <xf numFmtId="9" fontId="21" fillId="0" borderId="27" xfId="2" applyNumberFormat="1" applyFont="1" applyBorder="1" applyAlignment="1" applyProtection="1">
      <alignment horizontal="center" vertical="center"/>
    </xf>
    <xf numFmtId="9" fontId="21" fillId="0" borderId="39" xfId="2" applyNumberFormat="1" applyFont="1" applyBorder="1" applyAlignment="1" applyProtection="1">
      <alignment horizontal="center" vertical="center"/>
    </xf>
    <xf numFmtId="9" fontId="21" fillId="0" borderId="14" xfId="2" applyNumberFormat="1" applyFont="1" applyFill="1" applyBorder="1" applyAlignment="1" applyProtection="1">
      <alignment horizontal="center" vertical="center"/>
    </xf>
    <xf numFmtId="9" fontId="21" fillId="0" borderId="13" xfId="2" applyNumberFormat="1" applyFont="1" applyFill="1" applyBorder="1" applyAlignment="1" applyProtection="1">
      <alignment horizontal="center" vertical="center"/>
    </xf>
    <xf numFmtId="9" fontId="21" fillId="0" borderId="15" xfId="2" applyNumberFormat="1" applyFont="1" applyFill="1" applyBorder="1" applyAlignment="1" applyProtection="1">
      <alignment horizontal="center" vertical="center"/>
    </xf>
    <xf numFmtId="167" fontId="6" fillId="0" borderId="22" xfId="2" applyNumberFormat="1" applyFont="1" applyFill="1" applyBorder="1" applyAlignment="1" applyProtection="1">
      <alignment horizontal="center" vertical="center" wrapText="1"/>
    </xf>
    <xf numFmtId="167" fontId="6" fillId="0" borderId="24" xfId="2" applyNumberFormat="1" applyFont="1" applyFill="1" applyBorder="1" applyAlignment="1" applyProtection="1">
      <alignment horizontal="center" vertical="center" wrapText="1"/>
    </xf>
    <xf numFmtId="0" fontId="24" fillId="0" borderId="24" xfId="2" applyFont="1" applyBorder="1" applyAlignment="1" applyProtection="1">
      <alignment horizontal="center" vertical="center"/>
    </xf>
    <xf numFmtId="0" fontId="24" fillId="0" borderId="7" xfId="2" applyFont="1" applyBorder="1" applyAlignment="1" applyProtection="1">
      <alignment horizontal="center" vertical="center"/>
    </xf>
    <xf numFmtId="0" fontId="24" fillId="0" borderId="25" xfId="2" applyFont="1" applyBorder="1" applyAlignment="1" applyProtection="1">
      <alignment horizontal="center" vertical="center"/>
    </xf>
    <xf numFmtId="167" fontId="20" fillId="0" borderId="32" xfId="2" quotePrefix="1" applyNumberFormat="1" applyFont="1" applyFill="1" applyBorder="1" applyAlignment="1" applyProtection="1">
      <alignment horizontal="center" vertical="center" wrapText="1"/>
    </xf>
    <xf numFmtId="167" fontId="20" fillId="0" borderId="14" xfId="2" quotePrefix="1" applyNumberFormat="1" applyFont="1" applyFill="1" applyBorder="1" applyAlignment="1" applyProtection="1">
      <alignment horizontal="center" vertical="center" wrapText="1"/>
    </xf>
    <xf numFmtId="167" fontId="31" fillId="6" borderId="13" xfId="3" applyNumberFormat="1" applyFont="1" applyFill="1" applyBorder="1" applyAlignment="1" applyProtection="1">
      <alignment horizontal="center" vertical="center"/>
    </xf>
    <xf numFmtId="0" fontId="11" fillId="0" borderId="27" xfId="2" applyFont="1" applyBorder="1" applyAlignment="1" applyProtection="1">
      <alignment horizontal="center" vertical="center"/>
    </xf>
    <xf numFmtId="3" fontId="6" fillId="0" borderId="27" xfId="2" applyNumberFormat="1" applyFont="1" applyFill="1" applyBorder="1" applyAlignment="1" applyProtection="1">
      <alignment horizontal="center" vertical="center" wrapText="1"/>
    </xf>
    <xf numFmtId="167" fontId="20" fillId="0" borderId="22" xfId="2" quotePrefix="1" applyNumberFormat="1" applyFont="1" applyFill="1" applyBorder="1" applyAlignment="1" applyProtection="1">
      <alignment horizontal="center" vertical="center" wrapText="1"/>
    </xf>
    <xf numFmtId="167" fontId="5" fillId="0" borderId="0" xfId="2" applyNumberFormat="1" applyFont="1" applyFill="1" applyBorder="1" applyAlignment="1" applyProtection="1">
      <alignment horizontal="center" vertical="center" wrapText="1"/>
    </xf>
    <xf numFmtId="167" fontId="13" fillId="0" borderId="0" xfId="2" applyNumberFormat="1" applyFont="1" applyFill="1" applyBorder="1" applyAlignment="1" applyProtection="1">
      <alignment horizontal="center" vertical="center" wrapText="1"/>
    </xf>
    <xf numFmtId="14" fontId="12" fillId="0" borderId="26" xfId="2" applyNumberFormat="1" applyFont="1" applyBorder="1" applyAlignment="1" applyProtection="1">
      <alignment horizontal="left" vertical="center"/>
    </xf>
    <xf numFmtId="167" fontId="13" fillId="0" borderId="27" xfId="2" applyNumberFormat="1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5" fillId="0" borderId="13" xfId="2" applyFont="1" applyBorder="1" applyAlignment="1" applyProtection="1">
      <alignment horizontal="center" vertical="center"/>
    </xf>
    <xf numFmtId="167" fontId="13" fillId="0" borderId="13" xfId="2" applyNumberFormat="1" applyFont="1" applyFill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/>
    </xf>
    <xf numFmtId="0" fontId="2" fillId="0" borderId="38" xfId="2" applyFont="1" applyBorder="1" applyAlignment="1" applyProtection="1">
      <alignment horizontal="center" vertical="center"/>
    </xf>
    <xf numFmtId="0" fontId="11" fillId="0" borderId="22" xfId="2" applyFont="1" applyBorder="1" applyAlignment="1" applyProtection="1">
      <alignment horizontal="center" vertical="center"/>
    </xf>
    <xf numFmtId="0" fontId="11" fillId="0" borderId="23" xfId="2" applyFont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 wrapText="1"/>
    </xf>
    <xf numFmtId="14" fontId="5" fillId="0" borderId="27" xfId="2" applyNumberFormat="1" applyFont="1" applyBorder="1" applyAlignment="1" applyProtection="1">
      <alignment vertical="center"/>
    </xf>
    <xf numFmtId="0" fontId="11" fillId="0" borderId="26" xfId="2" applyFont="1" applyBorder="1" applyAlignment="1" applyProtection="1">
      <alignment horizontal="center" vertical="center"/>
    </xf>
    <xf numFmtId="0" fontId="11" fillId="0" borderId="39" xfId="2" applyFont="1" applyBorder="1" applyAlignment="1" applyProtection="1">
      <alignment horizontal="center" vertical="center"/>
    </xf>
    <xf numFmtId="3" fontId="6" fillId="0" borderId="39" xfId="2" applyNumberFormat="1" applyFont="1" applyFill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3" fontId="12" fillId="0" borderId="0" xfId="2" applyNumberFormat="1" applyFont="1" applyFill="1" applyBorder="1" applyAlignment="1" applyProtection="1">
      <alignment horizontal="center" vertical="center"/>
    </xf>
    <xf numFmtId="167" fontId="20" fillId="0" borderId="32" xfId="2" quotePrefix="1" applyNumberFormat="1" applyFont="1" applyFill="1" applyBorder="1" applyAlignment="1" applyProtection="1">
      <alignment horizontal="right" vertical="center" wrapText="1"/>
    </xf>
    <xf numFmtId="0" fontId="3" fillId="0" borderId="7" xfId="2" applyFont="1" applyBorder="1" applyAlignment="1" applyProtection="1">
      <alignment horizontal="center" vertical="center" wrapText="1"/>
    </xf>
    <xf numFmtId="3" fontId="12" fillId="0" borderId="7" xfId="2" applyNumberFormat="1" applyFont="1" applyFill="1" applyBorder="1" applyAlignment="1" applyProtection="1">
      <alignment horizontal="center" vertical="center"/>
    </xf>
    <xf numFmtId="167" fontId="20" fillId="0" borderId="19" xfId="2" quotePrefix="1" applyNumberFormat="1" applyFont="1" applyFill="1" applyBorder="1" applyAlignment="1" applyProtection="1">
      <alignment horizontal="right" vertical="center" wrapText="1"/>
    </xf>
    <xf numFmtId="167" fontId="20" fillId="0" borderId="0" xfId="2" quotePrefix="1" applyNumberFormat="1" applyFont="1" applyFill="1" applyBorder="1" applyAlignment="1" applyProtection="1">
      <alignment horizontal="right" vertical="center" wrapText="1"/>
    </xf>
    <xf numFmtId="164" fontId="12" fillId="2" borderId="41" xfId="5" applyFont="1" applyFill="1" applyBorder="1" applyAlignment="1" applyProtection="1">
      <alignment horizontal="center" vertical="center"/>
    </xf>
    <xf numFmtId="3" fontId="6" fillId="0" borderId="44" xfId="2" applyNumberFormat="1" applyFont="1" applyFill="1" applyBorder="1" applyAlignment="1" applyProtection="1">
      <alignment horizontal="center" vertical="center" wrapText="1"/>
    </xf>
    <xf numFmtId="3" fontId="6" fillId="0" borderId="24" xfId="2" applyNumberFormat="1" applyFont="1" applyFill="1" applyBorder="1" applyAlignment="1" applyProtection="1">
      <alignment horizontal="center" vertical="center" wrapText="1"/>
    </xf>
    <xf numFmtId="166" fontId="11" fillId="0" borderId="0" xfId="2" applyNumberFormat="1" applyFont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170" fontId="5" fillId="2" borderId="2" xfId="2" applyNumberFormat="1" applyFont="1" applyFill="1" applyBorder="1" applyAlignment="1" applyProtection="1">
      <alignment horizontal="center" vertical="center"/>
    </xf>
    <xf numFmtId="170" fontId="6" fillId="2" borderId="2" xfId="2" applyNumberFormat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 vertical="center" wrapText="1"/>
    </xf>
    <xf numFmtId="3" fontId="19" fillId="2" borderId="0" xfId="2" applyNumberFormat="1" applyFont="1" applyFill="1" applyBorder="1" applyAlignment="1" applyProtection="1">
      <alignment horizontal="center" vertical="center" wrapText="1"/>
    </xf>
    <xf numFmtId="166" fontId="17" fillId="2" borderId="0" xfId="2" applyNumberFormat="1" applyFont="1" applyFill="1" applyBorder="1" applyAlignment="1" applyProtection="1">
      <alignment horizontal="center" vertical="center"/>
    </xf>
    <xf numFmtId="0" fontId="2" fillId="0" borderId="0" xfId="2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 wrapText="1"/>
    </xf>
    <xf numFmtId="0" fontId="35" fillId="4" borderId="2" xfId="2" applyFont="1" applyFill="1" applyBorder="1" applyAlignment="1" applyProtection="1">
      <alignment horizontal="left" vertical="center"/>
    </xf>
    <xf numFmtId="0" fontId="35" fillId="2" borderId="0" xfId="2" applyFont="1" applyFill="1" applyBorder="1" applyAlignment="1" applyProtection="1">
      <alignment horizontal="left" vertical="center"/>
    </xf>
    <xf numFmtId="0" fontId="35" fillId="5" borderId="0" xfId="2" applyFont="1" applyFill="1" applyBorder="1" applyAlignment="1" applyProtection="1">
      <alignment horizontal="left" vertical="center"/>
    </xf>
    <xf numFmtId="166" fontId="36" fillId="6" borderId="6" xfId="2" applyNumberFormat="1" applyFont="1" applyFill="1" applyBorder="1" applyAlignment="1" applyProtection="1">
      <alignment vertical="center"/>
    </xf>
    <xf numFmtId="3" fontId="5" fillId="0" borderId="16" xfId="2" applyNumberFormat="1" applyFont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 wrapText="1"/>
    </xf>
    <xf numFmtId="9" fontId="11" fillId="0" borderId="13" xfId="2" applyNumberFormat="1" applyFont="1" applyBorder="1" applyAlignment="1" applyProtection="1">
      <alignment horizontal="center" vertical="center"/>
    </xf>
    <xf numFmtId="167" fontId="20" fillId="0" borderId="0" xfId="2" quotePrefix="1" applyNumberFormat="1" applyFont="1" applyFill="1" applyBorder="1" applyAlignment="1" applyProtection="1">
      <alignment vertical="center" wrapText="1"/>
    </xf>
    <xf numFmtId="3" fontId="13" fillId="0" borderId="0" xfId="3" applyNumberFormat="1" applyFont="1" applyFill="1" applyBorder="1" applyAlignment="1" applyProtection="1">
      <alignment horizontal="center" vertical="center"/>
    </xf>
    <xf numFmtId="164" fontId="14" fillId="4" borderId="31" xfId="5" applyFont="1" applyFill="1" applyBorder="1" applyAlignment="1" applyProtection="1">
      <alignment horizontal="center" vertical="center"/>
      <protection locked="0"/>
    </xf>
    <xf numFmtId="0" fontId="2" fillId="0" borderId="22" xfId="2" applyBorder="1" applyAlignment="1" applyProtection="1">
      <alignment vertical="center" wrapText="1"/>
    </xf>
    <xf numFmtId="166" fontId="22" fillId="0" borderId="0" xfId="2" applyNumberFormat="1" applyFont="1" applyBorder="1" applyAlignment="1" applyProtection="1">
      <alignment vertical="center"/>
    </xf>
    <xf numFmtId="0" fontId="2" fillId="0" borderId="23" xfId="2" applyBorder="1" applyAlignment="1" applyProtection="1">
      <alignment vertical="center"/>
    </xf>
    <xf numFmtId="0" fontId="2" fillId="0" borderId="48" xfId="2" applyBorder="1" applyAlignment="1" applyProtection="1">
      <alignment vertical="center"/>
    </xf>
    <xf numFmtId="0" fontId="2" fillId="0" borderId="49" xfId="2" applyBorder="1" applyAlignment="1" applyProtection="1">
      <alignment horizontal="left" vertical="center" wrapText="1"/>
    </xf>
    <xf numFmtId="0" fontId="16" fillId="4" borderId="48" xfId="2" applyFont="1" applyFill="1" applyBorder="1" applyAlignment="1" applyProtection="1">
      <alignment horizontal="center" vertical="center"/>
    </xf>
    <xf numFmtId="0" fontId="9" fillId="0" borderId="22" xfId="2" applyFont="1" applyBorder="1" applyAlignment="1" applyProtection="1">
      <alignment horizontal="left" vertical="center" wrapText="1"/>
    </xf>
    <xf numFmtId="0" fontId="16" fillId="2" borderId="23" xfId="2" applyFont="1" applyFill="1" applyBorder="1" applyAlignment="1" applyProtection="1">
      <alignment horizontal="center" vertical="center"/>
    </xf>
    <xf numFmtId="0" fontId="2" fillId="0" borderId="24" xfId="2" applyBorder="1" applyAlignment="1" applyProtection="1">
      <alignment horizontal="left" vertical="center" wrapText="1"/>
    </xf>
    <xf numFmtId="0" fontId="16" fillId="5" borderId="23" xfId="2" applyFont="1" applyFill="1" applyBorder="1" applyAlignment="1" applyProtection="1">
      <alignment horizontal="center" vertical="center"/>
    </xf>
    <xf numFmtId="0" fontId="3" fillId="0" borderId="24" xfId="2" applyFont="1" applyBorder="1" applyAlignment="1" applyProtection="1">
      <alignment vertical="center" wrapText="1"/>
    </xf>
    <xf numFmtId="0" fontId="16" fillId="6" borderId="25" xfId="2" applyFont="1" applyFill="1" applyBorder="1" applyAlignment="1" applyProtection="1">
      <alignment horizontal="center" vertical="center"/>
    </xf>
    <xf numFmtId="0" fontId="2" fillId="0" borderId="22" xfId="2" applyBorder="1" applyAlignment="1" applyProtection="1">
      <alignment horizontal="right" vertical="center" wrapText="1"/>
    </xf>
    <xf numFmtId="0" fontId="2" fillId="0" borderId="23" xfId="2" applyBorder="1" applyAlignment="1" applyProtection="1">
      <alignment horizontal="center" vertical="center"/>
    </xf>
    <xf numFmtId="0" fontId="2" fillId="0" borderId="49" xfId="2" applyBorder="1" applyProtection="1"/>
    <xf numFmtId="0" fontId="4" fillId="0" borderId="24" xfId="2" applyFont="1" applyFill="1" applyBorder="1" applyAlignment="1" applyProtection="1">
      <alignment vertical="center" wrapText="1"/>
    </xf>
    <xf numFmtId="166" fontId="13" fillId="0" borderId="25" xfId="2" applyNumberFormat="1" applyFont="1" applyFill="1" applyBorder="1" applyAlignment="1" applyProtection="1">
      <alignment horizontal="center" vertical="center"/>
    </xf>
    <xf numFmtId="0" fontId="2" fillId="0" borderId="22" xfId="2" applyFill="1" applyBorder="1" applyAlignment="1" applyProtection="1">
      <alignment horizontal="left" vertical="center" wrapText="1"/>
    </xf>
    <xf numFmtId="172" fontId="2" fillId="5" borderId="48" xfId="5" applyNumberFormat="1" applyFont="1" applyFill="1" applyBorder="1" applyAlignment="1" applyProtection="1">
      <alignment horizontal="center" vertical="center"/>
    </xf>
    <xf numFmtId="0" fontId="2" fillId="0" borderId="24" xfId="2" applyBorder="1" applyAlignment="1" applyProtection="1">
      <alignment horizontal="center" vertical="center" wrapText="1"/>
    </xf>
    <xf numFmtId="0" fontId="2" fillId="0" borderId="22" xfId="2" applyBorder="1" applyAlignment="1" applyProtection="1">
      <alignment horizontal="center" vertical="center" wrapText="1"/>
    </xf>
    <xf numFmtId="0" fontId="4" fillId="0" borderId="44" xfId="2" applyFont="1" applyFill="1" applyBorder="1" applyAlignment="1" applyProtection="1">
      <alignment vertical="center" wrapText="1"/>
    </xf>
    <xf numFmtId="166" fontId="13" fillId="0" borderId="50" xfId="2" applyNumberFormat="1" applyFont="1" applyFill="1" applyBorder="1" applyAlignment="1" applyProtection="1">
      <alignment horizontal="center" vertical="center"/>
    </xf>
    <xf numFmtId="0" fontId="3" fillId="3" borderId="22" xfId="2" applyFont="1" applyFill="1" applyBorder="1" applyAlignment="1" applyProtection="1">
      <alignment vertical="center" wrapText="1"/>
    </xf>
    <xf numFmtId="166" fontId="13" fillId="3" borderId="23" xfId="2" applyNumberFormat="1" applyFont="1" applyFill="1" applyBorder="1" applyAlignment="1" applyProtection="1">
      <alignment horizontal="center" vertical="center"/>
    </xf>
    <xf numFmtId="0" fontId="2" fillId="0" borderId="26" xfId="2" applyFont="1" applyFill="1" applyBorder="1" applyAlignment="1" applyProtection="1">
      <alignment horizontal="left" vertical="center" wrapText="1"/>
    </xf>
    <xf numFmtId="172" fontId="2" fillId="5" borderId="39" xfId="5" applyNumberFormat="1" applyFont="1" applyFill="1" applyBorder="1" applyAlignment="1" applyProtection="1">
      <alignment horizontal="center" vertical="center"/>
    </xf>
    <xf numFmtId="0" fontId="2" fillId="0" borderId="14" xfId="2" applyFill="1" applyBorder="1" applyAlignment="1" applyProtection="1">
      <alignment horizontal="right" vertical="center" wrapText="1"/>
    </xf>
    <xf numFmtId="3" fontId="11" fillId="0" borderId="39" xfId="2" applyNumberFormat="1" applyFont="1" applyFill="1" applyBorder="1" applyAlignment="1" applyProtection="1">
      <alignment horizontal="center" vertical="center"/>
    </xf>
    <xf numFmtId="9" fontId="14" fillId="0" borderId="22" xfId="2" applyNumberFormat="1" applyFont="1" applyFill="1" applyBorder="1" applyAlignment="1" applyProtection="1">
      <alignment horizontal="left" vertical="center"/>
    </xf>
    <xf numFmtId="3" fontId="11" fillId="0" borderId="23" xfId="2" applyNumberFormat="1" applyFont="1" applyFill="1" applyBorder="1" applyAlignment="1" applyProtection="1">
      <alignment horizontal="center" vertical="center"/>
    </xf>
    <xf numFmtId="9" fontId="32" fillId="0" borderId="22" xfId="2" applyNumberFormat="1" applyFont="1" applyFill="1" applyBorder="1" applyAlignment="1" applyProtection="1">
      <alignment horizontal="left" vertical="center"/>
    </xf>
    <xf numFmtId="0" fontId="2" fillId="0" borderId="22" xfId="2" applyFont="1" applyFill="1" applyBorder="1" applyAlignment="1" applyProtection="1">
      <alignment horizontal="left" vertical="center" wrapText="1"/>
    </xf>
    <xf numFmtId="4" fontId="2" fillId="5" borderId="23" xfId="2" applyNumberFormat="1" applyFont="1" applyFill="1" applyBorder="1" applyAlignment="1" applyProtection="1">
      <alignment horizontal="center" vertical="center"/>
    </xf>
    <xf numFmtId="9" fontId="14" fillId="0" borderId="22" xfId="2" applyNumberFormat="1" applyFont="1" applyFill="1" applyBorder="1" applyAlignment="1" applyProtection="1">
      <alignment horizontal="right" vertical="center"/>
    </xf>
    <xf numFmtId="0" fontId="2" fillId="0" borderId="22" xfId="2" applyFont="1" applyFill="1" applyBorder="1" applyAlignment="1" applyProtection="1">
      <alignment vertical="center" wrapText="1"/>
    </xf>
    <xf numFmtId="9" fontId="30" fillId="0" borderId="39" xfId="2" applyNumberFormat="1" applyFont="1" applyBorder="1" applyAlignment="1" applyProtection="1">
      <alignment horizontal="center" vertical="center"/>
    </xf>
    <xf numFmtId="9" fontId="11" fillId="0" borderId="23" xfId="2" applyNumberFormat="1" applyFont="1" applyBorder="1" applyAlignment="1" applyProtection="1">
      <alignment horizontal="center" vertical="center"/>
    </xf>
    <xf numFmtId="0" fontId="2" fillId="0" borderId="26" xfId="2" applyFont="1" applyBorder="1" applyAlignment="1" applyProtection="1">
      <alignment horizontal="left" vertical="center" wrapText="1"/>
    </xf>
    <xf numFmtId="0" fontId="2" fillId="0" borderId="14" xfId="2" applyBorder="1" applyAlignment="1" applyProtection="1">
      <alignment horizontal="right" vertical="center" wrapText="1"/>
    </xf>
    <xf numFmtId="9" fontId="11" fillId="0" borderId="15" xfId="2" applyNumberFormat="1" applyFont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left" vertical="center" wrapText="1"/>
    </xf>
    <xf numFmtId="9" fontId="11" fillId="0" borderId="39" xfId="2" applyNumberFormat="1" applyFont="1" applyFill="1" applyBorder="1" applyAlignment="1" applyProtection="1">
      <alignment horizontal="center" vertical="center"/>
    </xf>
    <xf numFmtId="0" fontId="2" fillId="0" borderId="22" xfId="2" applyBorder="1" applyAlignment="1" applyProtection="1">
      <alignment horizontal="left" vertical="center" wrapText="1"/>
    </xf>
    <xf numFmtId="0" fontId="2" fillId="0" borderId="14" xfId="2" applyBorder="1" applyAlignment="1" applyProtection="1">
      <alignment horizontal="left" vertical="center" wrapText="1"/>
    </xf>
    <xf numFmtId="0" fontId="2" fillId="0" borderId="19" xfId="2" applyBorder="1" applyAlignment="1" applyProtection="1">
      <alignment horizontal="left" vertical="center" wrapText="1"/>
    </xf>
    <xf numFmtId="0" fontId="18" fillId="0" borderId="49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horizontal="right" vertical="center" wrapText="1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22" xfId="2" applyFont="1" applyFill="1" applyBorder="1" applyAlignment="1" applyProtection="1">
      <alignment horizontal="right"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14" xfId="2" applyFont="1" applyFill="1" applyBorder="1" applyAlignment="1" applyProtection="1">
      <alignment horizontal="right" vertical="center" wrapText="1"/>
    </xf>
    <xf numFmtId="14" fontId="5" fillId="0" borderId="22" xfId="2" applyNumberFormat="1" applyFont="1" applyBorder="1" applyAlignment="1" applyProtection="1">
      <alignment vertical="center"/>
    </xf>
    <xf numFmtId="9" fontId="5" fillId="0" borderId="22" xfId="2" applyNumberFormat="1" applyFont="1" applyFill="1" applyBorder="1" applyAlignment="1" applyProtection="1">
      <alignment horizontal="left" vertical="center" wrapText="1"/>
    </xf>
    <xf numFmtId="9" fontId="5" fillId="0" borderId="14" xfId="2" applyNumberFormat="1" applyFont="1" applyFill="1" applyBorder="1" applyAlignment="1" applyProtection="1">
      <alignment horizontal="left" vertical="center"/>
    </xf>
    <xf numFmtId="167" fontId="31" fillId="6" borderId="15" xfId="2" applyNumberFormat="1" applyFont="1" applyFill="1" applyBorder="1" applyAlignment="1" applyProtection="1">
      <alignment horizontal="center" vertical="center"/>
    </xf>
    <xf numFmtId="14" fontId="5" fillId="0" borderId="26" xfId="2" applyNumberFormat="1" applyFont="1" applyBorder="1" applyAlignment="1" applyProtection="1">
      <alignment vertical="center"/>
    </xf>
    <xf numFmtId="9" fontId="5" fillId="0" borderId="22" xfId="2" applyNumberFormat="1" applyFont="1" applyFill="1" applyBorder="1" applyAlignment="1" applyProtection="1">
      <alignment horizontal="left" vertical="center"/>
    </xf>
    <xf numFmtId="0" fontId="10" fillId="0" borderId="23" xfId="2" applyFont="1" applyBorder="1" applyAlignment="1" applyProtection="1">
      <alignment horizontal="center" vertical="center" wrapText="1"/>
    </xf>
    <xf numFmtId="9" fontId="5" fillId="0" borderId="14" xfId="2" applyNumberFormat="1" applyFont="1" applyFill="1" applyBorder="1" applyAlignment="1" applyProtection="1">
      <alignment horizontal="left" vertical="center" wrapText="1"/>
    </xf>
    <xf numFmtId="9" fontId="5" fillId="0" borderId="24" xfId="2" applyNumberFormat="1" applyFont="1" applyFill="1" applyBorder="1" applyAlignment="1" applyProtection="1">
      <alignment horizontal="left" vertical="center" wrapText="1"/>
    </xf>
    <xf numFmtId="0" fontId="3" fillId="0" borderId="22" xfId="2" applyFont="1" applyBorder="1" applyAlignment="1" applyProtection="1">
      <alignment horizontal="right" vertical="center" wrapText="1"/>
    </xf>
    <xf numFmtId="167" fontId="20" fillId="0" borderId="23" xfId="2" quotePrefix="1" applyNumberFormat="1" applyFont="1" applyFill="1" applyBorder="1" applyAlignment="1" applyProtection="1">
      <alignment vertical="center" wrapText="1"/>
    </xf>
    <xf numFmtId="0" fontId="3" fillId="0" borderId="24" xfId="2" applyFont="1" applyBorder="1" applyAlignment="1" applyProtection="1">
      <alignment horizontal="right" vertical="center" wrapText="1"/>
    </xf>
    <xf numFmtId="0" fontId="3" fillId="0" borderId="44" xfId="2" applyFont="1" applyFill="1" applyBorder="1" applyAlignment="1" applyProtection="1">
      <alignment vertical="center" wrapText="1"/>
    </xf>
    <xf numFmtId="0" fontId="2" fillId="4" borderId="24" xfId="2" applyFill="1" applyBorder="1" applyAlignment="1" applyProtection="1">
      <alignment horizontal="left" vertical="center" wrapText="1"/>
      <protection locked="0"/>
    </xf>
    <xf numFmtId="166" fontId="11" fillId="0" borderId="23" xfId="2" applyNumberFormat="1" applyFont="1" applyBorder="1" applyAlignment="1" applyProtection="1">
      <alignment horizontal="center" vertical="center"/>
    </xf>
    <xf numFmtId="0" fontId="3" fillId="2" borderId="49" xfId="2" applyFont="1" applyFill="1" applyBorder="1" applyAlignment="1" applyProtection="1">
      <alignment vertical="center" wrapText="1"/>
    </xf>
    <xf numFmtId="166" fontId="13" fillId="2" borderId="48" xfId="2" applyNumberFormat="1" applyFont="1" applyFill="1" applyBorder="1" applyAlignment="1" applyProtection="1">
      <alignment horizontal="center" vertical="center"/>
    </xf>
    <xf numFmtId="0" fontId="4" fillId="2" borderId="22" xfId="2" applyFont="1" applyFill="1" applyBorder="1" applyAlignment="1" applyProtection="1">
      <alignment horizontal="right" vertical="center" wrapText="1"/>
    </xf>
    <xf numFmtId="166" fontId="17" fillId="2" borderId="23" xfId="2" applyNumberFormat="1" applyFont="1" applyFill="1" applyBorder="1" applyAlignment="1" applyProtection="1">
      <alignment horizontal="center" vertical="center"/>
    </xf>
    <xf numFmtId="0" fontId="4" fillId="2" borderId="14" xfId="2" applyFont="1" applyFill="1" applyBorder="1" applyAlignment="1" applyProtection="1">
      <alignment horizontal="right" vertical="center" wrapText="1"/>
    </xf>
    <xf numFmtId="0" fontId="3" fillId="2" borderId="13" xfId="2" applyFont="1" applyFill="1" applyBorder="1" applyAlignment="1" applyProtection="1">
      <alignment horizontal="center" vertical="center" wrapText="1"/>
    </xf>
    <xf numFmtId="169" fontId="19" fillId="2" borderId="13" xfId="2" applyNumberFormat="1" applyFont="1" applyFill="1" applyBorder="1" applyAlignment="1" applyProtection="1">
      <alignment horizontal="center" vertical="center" wrapText="1"/>
    </xf>
    <xf numFmtId="2" fontId="17" fillId="2" borderId="13" xfId="2" applyNumberFormat="1" applyFont="1" applyFill="1" applyBorder="1" applyAlignment="1" applyProtection="1">
      <alignment horizontal="center" vertical="center"/>
    </xf>
    <xf numFmtId="171" fontId="17" fillId="2" borderId="15" xfId="2" applyNumberFormat="1" applyFont="1" applyFill="1" applyBorder="1" applyAlignment="1" applyProtection="1">
      <alignment horizontal="center" vertical="center"/>
    </xf>
    <xf numFmtId="172" fontId="2" fillId="5" borderId="26" xfId="5" applyNumberFormat="1" applyFont="1" applyFill="1" applyBorder="1" applyAlignment="1" applyProtection="1">
      <alignment horizontal="center" vertical="center"/>
    </xf>
    <xf numFmtId="3" fontId="11" fillId="0" borderId="26" xfId="2" applyNumberFormat="1" applyFont="1" applyFill="1" applyBorder="1" applyAlignment="1" applyProtection="1">
      <alignment horizontal="center" vertical="center"/>
    </xf>
    <xf numFmtId="3" fontId="11" fillId="0" borderId="22" xfId="2" applyNumberFormat="1" applyFont="1" applyFill="1" applyBorder="1" applyAlignment="1" applyProtection="1">
      <alignment horizontal="center" vertical="center"/>
    </xf>
    <xf numFmtId="3" fontId="13" fillId="0" borderId="22" xfId="2" applyNumberFormat="1" applyFont="1" applyFill="1" applyBorder="1" applyAlignment="1" applyProtection="1">
      <alignment horizontal="center" vertical="center"/>
    </xf>
    <xf numFmtId="4" fontId="2" fillId="5" borderId="22" xfId="2" applyNumberFormat="1" applyFont="1" applyFill="1" applyBorder="1" applyAlignment="1" applyProtection="1">
      <alignment horizontal="center" vertical="center"/>
    </xf>
    <xf numFmtId="167" fontId="31" fillId="6" borderId="26" xfId="2" applyNumberFormat="1" applyFont="1" applyFill="1" applyBorder="1" applyAlignment="1" applyProtection="1">
      <alignment horizontal="center" vertical="center"/>
    </xf>
    <xf numFmtId="9" fontId="30" fillId="0" borderId="26" xfId="2" applyNumberFormat="1" applyFont="1" applyBorder="1" applyAlignment="1" applyProtection="1">
      <alignment horizontal="center" vertical="center"/>
    </xf>
    <xf numFmtId="9" fontId="11" fillId="0" borderId="22" xfId="2" applyNumberFormat="1" applyFont="1" applyBorder="1" applyAlignment="1" applyProtection="1">
      <alignment horizontal="center" vertical="center"/>
    </xf>
    <xf numFmtId="9" fontId="11" fillId="0" borderId="14" xfId="2" applyNumberFormat="1" applyFont="1" applyBorder="1" applyAlignment="1" applyProtection="1">
      <alignment horizontal="center" vertical="center"/>
    </xf>
    <xf numFmtId="167" fontId="31" fillId="6" borderId="14" xfId="2" applyNumberFormat="1" applyFont="1" applyFill="1" applyBorder="1" applyAlignment="1" applyProtection="1">
      <alignment horizontal="center" vertical="center"/>
    </xf>
    <xf numFmtId="9" fontId="30" fillId="0" borderId="22" xfId="2" applyNumberFormat="1" applyFont="1" applyBorder="1" applyAlignment="1" applyProtection="1">
      <alignment horizontal="center" vertical="center"/>
    </xf>
    <xf numFmtId="9" fontId="30" fillId="0" borderId="0" xfId="2" applyNumberFormat="1" applyFont="1" applyBorder="1" applyAlignment="1" applyProtection="1">
      <alignment horizontal="center" vertical="center"/>
    </xf>
    <xf numFmtId="9" fontId="30" fillId="0" borderId="23" xfId="2" applyNumberFormat="1" applyFont="1" applyBorder="1" applyAlignment="1" applyProtection="1">
      <alignment horizontal="center" vertical="center"/>
    </xf>
    <xf numFmtId="167" fontId="5" fillId="4" borderId="30" xfId="2" applyNumberFormat="1" applyFont="1" applyFill="1" applyBorder="1" applyAlignment="1" applyProtection="1">
      <alignment horizontal="center" vertical="center"/>
      <protection locked="0"/>
    </xf>
    <xf numFmtId="167" fontId="5" fillId="4" borderId="32" xfId="2" applyNumberFormat="1" applyFont="1" applyFill="1" applyBorder="1" applyAlignment="1" applyProtection="1">
      <alignment horizontal="center" vertical="center"/>
      <protection locked="0"/>
    </xf>
    <xf numFmtId="10" fontId="5" fillId="2" borderId="0" xfId="6" applyNumberFormat="1" applyFont="1" applyFill="1" applyBorder="1" applyAlignment="1" applyProtection="1">
      <alignment horizontal="center" vertical="center"/>
    </xf>
    <xf numFmtId="0" fontId="3" fillId="0" borderId="49" xfId="2" applyFont="1" applyBorder="1" applyAlignment="1" applyProtection="1">
      <alignment horizontal="right" vertical="center" wrapText="1"/>
    </xf>
    <xf numFmtId="3" fontId="14" fillId="0" borderId="46" xfId="2" applyNumberFormat="1" applyFont="1" applyFill="1" applyBorder="1" applyAlignment="1" applyProtection="1">
      <alignment horizontal="center" wrapText="1"/>
    </xf>
    <xf numFmtId="167" fontId="5" fillId="4" borderId="16" xfId="2" applyNumberFormat="1" applyFont="1" applyFill="1" applyBorder="1" applyAlignment="1" applyProtection="1">
      <alignment horizontal="center" vertical="center"/>
      <protection locked="0"/>
    </xf>
    <xf numFmtId="167" fontId="5" fillId="4" borderId="32" xfId="2" applyNumberFormat="1" applyFont="1" applyFill="1" applyBorder="1" applyAlignment="1" applyProtection="1">
      <alignment horizontal="center" vertical="center"/>
      <protection locked="0"/>
    </xf>
    <xf numFmtId="167" fontId="5" fillId="4" borderId="30" xfId="2" applyNumberFormat="1" applyFont="1" applyFill="1" applyBorder="1" applyAlignment="1" applyProtection="1">
      <alignment horizontal="center" vertical="center"/>
      <protection locked="0"/>
    </xf>
    <xf numFmtId="10" fontId="5" fillId="2" borderId="0" xfId="6" applyNumberFormat="1" applyFont="1" applyFill="1" applyBorder="1" applyAlignment="1" applyProtection="1">
      <alignment horizontal="center" vertical="center"/>
    </xf>
    <xf numFmtId="9" fontId="30" fillId="0" borderId="22" xfId="2" applyNumberFormat="1" applyFont="1" applyBorder="1" applyAlignment="1" applyProtection="1">
      <alignment horizontal="center" vertical="center"/>
    </xf>
    <xf numFmtId="9" fontId="30" fillId="0" borderId="0" xfId="2" applyNumberFormat="1" applyFont="1" applyBorder="1" applyAlignment="1" applyProtection="1">
      <alignment horizontal="center" vertical="center"/>
    </xf>
    <xf numFmtId="9" fontId="30" fillId="0" borderId="23" xfId="2" applyNumberFormat="1" applyFont="1" applyBorder="1" applyAlignment="1" applyProtection="1">
      <alignment horizontal="center" vertical="center"/>
    </xf>
    <xf numFmtId="4" fontId="5" fillId="5" borderId="0" xfId="3" applyNumberFormat="1" applyFont="1" applyFill="1" applyBorder="1" applyAlignment="1" applyProtection="1">
      <alignment horizontal="center" vertical="center"/>
    </xf>
    <xf numFmtId="179" fontId="5" fillId="2" borderId="0" xfId="2" applyNumberFormat="1" applyFont="1" applyFill="1" applyBorder="1" applyAlignment="1" applyProtection="1">
      <alignment horizontal="center" vertical="center"/>
    </xf>
    <xf numFmtId="174" fontId="5" fillId="0" borderId="13" xfId="2" applyNumberFormat="1" applyFont="1" applyFill="1" applyBorder="1" applyAlignment="1" applyProtection="1">
      <alignment horizontal="center" vertical="center"/>
    </xf>
    <xf numFmtId="179" fontId="5" fillId="4" borderId="29" xfId="2" applyNumberFormat="1" applyFont="1" applyFill="1" applyBorder="1" applyAlignment="1" applyProtection="1">
      <alignment horizontal="center" vertical="center"/>
      <protection locked="0"/>
    </xf>
    <xf numFmtId="169" fontId="38" fillId="0" borderId="28" xfId="2" applyNumberFormat="1" applyFont="1" applyFill="1" applyBorder="1" applyAlignment="1" applyProtection="1">
      <alignment horizontal="center" vertical="top" wrapText="1"/>
    </xf>
    <xf numFmtId="172" fontId="18" fillId="2" borderId="0" xfId="5" applyNumberFormat="1" applyFont="1" applyFill="1" applyBorder="1" applyAlignment="1" applyProtection="1">
      <alignment horizontal="right" vertical="center"/>
    </xf>
    <xf numFmtId="174" fontId="18" fillId="2" borderId="13" xfId="2" applyNumberFormat="1" applyFont="1" applyFill="1" applyBorder="1" applyAlignment="1" applyProtection="1">
      <alignment horizontal="right" vertical="center"/>
    </xf>
    <xf numFmtId="10" fontId="33" fillId="2" borderId="30" xfId="6" applyNumberFormat="1" applyFont="1" applyFill="1" applyBorder="1" applyAlignment="1" applyProtection="1">
      <alignment vertical="center" wrapText="1"/>
    </xf>
    <xf numFmtId="0" fontId="28" fillId="0" borderId="23" xfId="2" applyFont="1" applyBorder="1" applyAlignment="1" applyProtection="1">
      <alignment horizontal="center" vertical="center"/>
    </xf>
    <xf numFmtId="167" fontId="2" fillId="0" borderId="7" xfId="2" applyNumberFormat="1" applyFont="1" applyBorder="1" applyAlignment="1" applyProtection="1">
      <alignment horizontal="center" vertical="center" wrapText="1"/>
    </xf>
    <xf numFmtId="167" fontId="2" fillId="0" borderId="25" xfId="2" applyNumberFormat="1" applyFont="1" applyBorder="1" applyAlignment="1" applyProtection="1">
      <alignment horizontal="center" vertical="center" wrapText="1"/>
    </xf>
    <xf numFmtId="167" fontId="5" fillId="4" borderId="30" xfId="2" applyNumberFormat="1" applyFont="1" applyFill="1" applyBorder="1" applyAlignment="1" applyProtection="1">
      <alignment horizontal="center" vertical="center"/>
      <protection locked="0"/>
    </xf>
    <xf numFmtId="167" fontId="5" fillId="4" borderId="32" xfId="2" applyNumberFormat="1" applyFont="1" applyFill="1" applyBorder="1" applyAlignment="1" applyProtection="1">
      <alignment horizontal="center" vertical="center"/>
      <protection locked="0"/>
    </xf>
    <xf numFmtId="10" fontId="5" fillId="2" borderId="13" xfId="6" applyNumberFormat="1" applyFont="1" applyFill="1" applyBorder="1" applyAlignment="1" applyProtection="1">
      <alignment horizontal="center" vertical="center"/>
    </xf>
    <xf numFmtId="10" fontId="5" fillId="2" borderId="15" xfId="6" applyNumberFormat="1" applyFont="1" applyFill="1" applyBorder="1" applyAlignment="1" applyProtection="1">
      <alignment horizontal="center" vertical="center"/>
    </xf>
    <xf numFmtId="167" fontId="5" fillId="4" borderId="28" xfId="2" applyNumberFormat="1" applyFont="1" applyFill="1" applyBorder="1" applyAlignment="1" applyProtection="1">
      <alignment horizontal="center" vertical="center"/>
      <protection locked="0"/>
    </xf>
    <xf numFmtId="167" fontId="5" fillId="4" borderId="26" xfId="2" applyNumberFormat="1" applyFont="1" applyFill="1" applyBorder="1" applyAlignment="1" applyProtection="1">
      <alignment horizontal="center" vertical="center"/>
      <protection locked="0"/>
    </xf>
    <xf numFmtId="10" fontId="5" fillId="2" borderId="0" xfId="6" applyNumberFormat="1" applyFont="1" applyFill="1" applyBorder="1" applyAlignment="1" applyProtection="1">
      <alignment horizontal="center" vertical="center"/>
    </xf>
    <xf numFmtId="167" fontId="5" fillId="4" borderId="38" xfId="2" applyNumberFormat="1" applyFont="1" applyFill="1" applyBorder="1" applyAlignment="1" applyProtection="1">
      <alignment horizontal="center" vertical="center"/>
      <protection locked="0"/>
    </xf>
    <xf numFmtId="10" fontId="5" fillId="2" borderId="27" xfId="2" applyNumberFormat="1" applyFont="1" applyFill="1" applyBorder="1" applyAlignment="1" applyProtection="1">
      <alignment horizontal="center" vertical="center" wrapText="1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67" fontId="20" fillId="0" borderId="32" xfId="2" quotePrefix="1" applyNumberFormat="1" applyFont="1" applyFill="1" applyBorder="1" applyAlignment="1" applyProtection="1">
      <alignment horizontal="left" vertical="center" wrapText="1"/>
    </xf>
    <xf numFmtId="167" fontId="20" fillId="0" borderId="33" xfId="2" quotePrefix="1" applyNumberFormat="1" applyFont="1" applyFill="1" applyBorder="1" applyAlignment="1" applyProtection="1">
      <alignment horizontal="left" vertical="center" wrapText="1"/>
    </xf>
    <xf numFmtId="167" fontId="20" fillId="0" borderId="38" xfId="2" quotePrefix="1" applyNumberFormat="1" applyFont="1" applyFill="1" applyBorder="1" applyAlignment="1" applyProtection="1">
      <alignment horizontal="left" vertical="center" wrapText="1"/>
    </xf>
    <xf numFmtId="167" fontId="20" fillId="0" borderId="19" xfId="2" quotePrefix="1" applyNumberFormat="1" applyFont="1" applyFill="1" applyBorder="1" applyAlignment="1" applyProtection="1">
      <alignment horizontal="left" vertical="center" wrapText="1"/>
    </xf>
    <xf numFmtId="167" fontId="20" fillId="0" borderId="18" xfId="2" quotePrefix="1" applyNumberFormat="1" applyFont="1" applyFill="1" applyBorder="1" applyAlignment="1" applyProtection="1">
      <alignment horizontal="left" vertical="center" wrapText="1"/>
    </xf>
    <xf numFmtId="167" fontId="20" fillId="0" borderId="20" xfId="2" quotePrefix="1" applyNumberFormat="1" applyFont="1" applyFill="1" applyBorder="1" applyAlignment="1" applyProtection="1">
      <alignment horizontal="left" vertical="center" wrapText="1"/>
    </xf>
    <xf numFmtId="10" fontId="5" fillId="2" borderId="9" xfId="6" applyNumberFormat="1" applyFont="1" applyFill="1" applyBorder="1" applyAlignment="1" applyProtection="1">
      <alignment horizontal="center" vertical="center"/>
    </xf>
    <xf numFmtId="10" fontId="5" fillId="2" borderId="10" xfId="6" applyNumberFormat="1" applyFont="1" applyFill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right" vertical="center" wrapText="1"/>
    </xf>
    <xf numFmtId="0" fontId="5" fillId="0" borderId="37" xfId="2" applyFont="1" applyBorder="1" applyAlignment="1" applyProtection="1">
      <alignment horizontal="right" vertical="center" wrapText="1"/>
    </xf>
    <xf numFmtId="0" fontId="24" fillId="0" borderId="26" xfId="2" applyFont="1" applyBorder="1" applyAlignment="1" applyProtection="1">
      <alignment horizontal="center" vertical="center"/>
    </xf>
    <xf numFmtId="0" fontId="24" fillId="0" borderId="27" xfId="2" applyFont="1" applyBorder="1" applyAlignment="1" applyProtection="1">
      <alignment horizontal="center" vertical="center"/>
    </xf>
    <xf numFmtId="0" fontId="24" fillId="0" borderId="39" xfId="2" applyFont="1" applyBorder="1" applyAlignment="1" applyProtection="1">
      <alignment horizontal="center" vertical="center"/>
    </xf>
    <xf numFmtId="0" fontId="7" fillId="0" borderId="43" xfId="2" applyFont="1" applyBorder="1" applyAlignment="1" applyProtection="1">
      <alignment horizontal="center" vertical="center" wrapText="1"/>
    </xf>
    <xf numFmtId="0" fontId="7" fillId="0" borderId="19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10" fontId="33" fillId="2" borderId="7" xfId="6" applyNumberFormat="1" applyFont="1" applyFill="1" applyBorder="1" applyAlignment="1" applyProtection="1">
      <alignment horizontal="center" vertical="center" wrapText="1"/>
    </xf>
    <xf numFmtId="0" fontId="24" fillId="0" borderId="22" xfId="2" applyFont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center" vertical="center"/>
    </xf>
    <xf numFmtId="0" fontId="24" fillId="0" borderId="23" xfId="2" applyFont="1" applyBorder="1" applyAlignment="1" applyProtection="1">
      <alignment horizontal="center" vertical="center"/>
    </xf>
    <xf numFmtId="9" fontId="21" fillId="0" borderId="0" xfId="2" applyNumberFormat="1" applyFont="1" applyBorder="1" applyAlignment="1" applyProtection="1">
      <alignment horizontal="center" vertical="center"/>
    </xf>
    <xf numFmtId="9" fontId="21" fillId="0" borderId="23" xfId="2" applyNumberFormat="1" applyFont="1" applyBorder="1" applyAlignment="1" applyProtection="1">
      <alignment horizontal="center" vertical="center"/>
    </xf>
    <xf numFmtId="10" fontId="5" fillId="2" borderId="30" xfId="2" applyNumberFormat="1" applyFont="1" applyFill="1" applyBorder="1" applyAlignment="1" applyProtection="1">
      <alignment horizontal="center" vertical="center" wrapText="1"/>
    </xf>
    <xf numFmtId="10" fontId="5" fillId="2" borderId="32" xfId="2" applyNumberFormat="1" applyFont="1" applyFill="1" applyBorder="1" applyAlignment="1" applyProtection="1">
      <alignment horizontal="center" vertical="center" wrapText="1"/>
    </xf>
    <xf numFmtId="167" fontId="6" fillId="0" borderId="28" xfId="2" applyNumberFormat="1" applyFont="1" applyFill="1" applyBorder="1" applyAlignment="1" applyProtection="1">
      <alignment horizontal="center" vertical="center" wrapText="1"/>
    </xf>
    <xf numFmtId="167" fontId="6" fillId="0" borderId="29" xfId="2" applyNumberFormat="1" applyFont="1" applyFill="1" applyBorder="1" applyAlignment="1" applyProtection="1">
      <alignment horizontal="center" vertical="center" wrapText="1"/>
    </xf>
    <xf numFmtId="167" fontId="2" fillId="0" borderId="18" xfId="2" applyNumberFormat="1" applyFont="1" applyBorder="1" applyAlignment="1" applyProtection="1">
      <alignment horizontal="center" vertical="center" wrapText="1"/>
    </xf>
    <xf numFmtId="167" fontId="2" fillId="0" borderId="20" xfId="2" applyNumberFormat="1" applyFont="1" applyBorder="1" applyAlignment="1" applyProtection="1">
      <alignment horizontal="center" vertical="center" wrapText="1"/>
    </xf>
    <xf numFmtId="0" fontId="3" fillId="0" borderId="44" xfId="2" applyFont="1" applyBorder="1" applyAlignment="1" applyProtection="1">
      <alignment horizontal="left" vertical="center" wrapText="1"/>
    </xf>
    <xf numFmtId="0" fontId="3" fillId="0" borderId="41" xfId="2" applyFont="1" applyBorder="1" applyAlignment="1" applyProtection="1">
      <alignment horizontal="left" vertical="center" wrapText="1"/>
    </xf>
    <xf numFmtId="0" fontId="3" fillId="0" borderId="42" xfId="2" applyFont="1" applyBorder="1" applyAlignment="1" applyProtection="1">
      <alignment horizontal="left" vertical="center" wrapText="1"/>
    </xf>
    <xf numFmtId="0" fontId="2" fillId="4" borderId="41" xfId="2" applyFont="1" applyFill="1" applyBorder="1" applyAlignment="1" applyProtection="1">
      <alignment horizontal="left" vertical="center" wrapText="1"/>
      <protection locked="0"/>
    </xf>
    <xf numFmtId="0" fontId="2" fillId="4" borderId="50" xfId="2" applyFont="1" applyFill="1" applyBorder="1" applyAlignment="1" applyProtection="1">
      <alignment horizontal="left" vertical="center" wrapText="1"/>
      <protection locked="0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horizontal="center" vertical="center" wrapText="1"/>
    </xf>
    <xf numFmtId="3" fontId="25" fillId="0" borderId="47" xfId="2" applyNumberFormat="1" applyFont="1" applyFill="1" applyBorder="1" applyAlignment="1" applyProtection="1">
      <alignment horizontal="center" vertical="center" wrapText="1"/>
    </xf>
    <xf numFmtId="3" fontId="25" fillId="0" borderId="45" xfId="2" applyNumberFormat="1" applyFont="1" applyFill="1" applyBorder="1" applyAlignment="1" applyProtection="1">
      <alignment horizontal="center" vertical="center" wrapText="1"/>
    </xf>
    <xf numFmtId="9" fontId="30" fillId="0" borderId="7" xfId="2" applyNumberFormat="1" applyFont="1" applyBorder="1" applyAlignment="1" applyProtection="1">
      <alignment horizontal="center" vertical="center"/>
    </xf>
    <xf numFmtId="9" fontId="30" fillId="0" borderId="25" xfId="2" applyNumberFormat="1" applyFont="1" applyBorder="1" applyAlignment="1" applyProtection="1">
      <alignment horizontal="center" vertical="center"/>
    </xf>
    <xf numFmtId="9" fontId="30" fillId="0" borderId="14" xfId="2" applyNumberFormat="1" applyFont="1" applyBorder="1" applyAlignment="1" applyProtection="1">
      <alignment horizontal="center" vertical="center"/>
    </xf>
    <xf numFmtId="9" fontId="30" fillId="0" borderId="13" xfId="2" applyNumberFormat="1" applyFont="1" applyBorder="1" applyAlignment="1" applyProtection="1">
      <alignment horizontal="center" vertical="center"/>
    </xf>
    <xf numFmtId="9" fontId="30" fillId="0" borderId="15" xfId="2" applyNumberFormat="1" applyFont="1" applyBorder="1" applyAlignment="1" applyProtection="1">
      <alignment horizontal="center" vertical="center"/>
    </xf>
    <xf numFmtId="9" fontId="30" fillId="0" borderId="22" xfId="2" applyNumberFormat="1" applyFont="1" applyBorder="1" applyAlignment="1" applyProtection="1">
      <alignment horizontal="center" vertical="center"/>
    </xf>
    <xf numFmtId="9" fontId="30" fillId="0" borderId="0" xfId="2" applyNumberFormat="1" applyFont="1" applyBorder="1" applyAlignment="1" applyProtection="1">
      <alignment horizontal="center" vertical="center"/>
    </xf>
    <xf numFmtId="9" fontId="30" fillId="0" borderId="23" xfId="2" applyNumberFormat="1" applyFont="1" applyBorder="1" applyAlignment="1" applyProtection="1">
      <alignment horizontal="center" vertical="center"/>
    </xf>
    <xf numFmtId="167" fontId="2" fillId="0" borderId="26" xfId="2" applyNumberFormat="1" applyFont="1" applyBorder="1" applyAlignment="1" applyProtection="1">
      <alignment horizontal="center" vertical="center" wrapText="1"/>
    </xf>
    <xf numFmtId="167" fontId="2" fillId="0" borderId="27" xfId="2" applyNumberFormat="1" applyFont="1" applyBorder="1" applyAlignment="1" applyProtection="1">
      <alignment horizontal="center" vertical="center" wrapText="1"/>
    </xf>
    <xf numFmtId="167" fontId="2" fillId="0" borderId="39" xfId="2" applyNumberFormat="1" applyFont="1" applyBorder="1" applyAlignment="1" applyProtection="1">
      <alignment horizontal="center" vertical="center" wrapText="1"/>
    </xf>
    <xf numFmtId="167" fontId="8" fillId="0" borderId="26" xfId="2" applyNumberFormat="1" applyFont="1" applyBorder="1" applyAlignment="1" applyProtection="1">
      <alignment horizontal="center" vertical="center" wrapText="1"/>
    </xf>
    <xf numFmtId="167" fontId="8" fillId="0" borderId="27" xfId="2" applyNumberFormat="1" applyFont="1" applyBorder="1" applyAlignment="1" applyProtection="1">
      <alignment horizontal="center" vertical="center" wrapText="1"/>
    </xf>
    <xf numFmtId="167" fontId="8" fillId="0" borderId="39" xfId="2" applyNumberFormat="1" applyFont="1" applyBorder="1" applyAlignment="1" applyProtection="1">
      <alignment horizontal="center" vertical="center" wrapText="1"/>
    </xf>
    <xf numFmtId="167" fontId="8" fillId="0" borderId="14" xfId="2" applyNumberFormat="1" applyFont="1" applyBorder="1" applyAlignment="1" applyProtection="1">
      <alignment horizontal="center" vertical="center" wrapText="1"/>
    </xf>
    <xf numFmtId="167" fontId="8" fillId="0" borderId="13" xfId="2" applyNumberFormat="1" applyFont="1" applyBorder="1" applyAlignment="1" applyProtection="1">
      <alignment horizontal="center" vertical="center" wrapText="1"/>
    </xf>
    <xf numFmtId="167" fontId="8" fillId="0" borderId="15" xfId="2" applyNumberFormat="1" applyFont="1" applyBorder="1" applyAlignment="1" applyProtection="1">
      <alignment horizontal="center" vertical="center" wrapText="1"/>
    </xf>
    <xf numFmtId="0" fontId="1" fillId="0" borderId="24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25" xfId="1" applyBorder="1" applyAlignment="1" applyProtection="1">
      <alignment horizontal="center" vertical="center"/>
    </xf>
    <xf numFmtId="0" fontId="28" fillId="0" borderId="26" xfId="2" applyFont="1" applyBorder="1" applyAlignment="1" applyProtection="1">
      <alignment horizontal="center" vertical="center"/>
    </xf>
    <xf numFmtId="0" fontId="28" fillId="0" borderId="27" xfId="2" applyFont="1" applyBorder="1" applyAlignment="1" applyProtection="1">
      <alignment horizontal="center" vertical="center"/>
    </xf>
    <xf numFmtId="0" fontId="28" fillId="0" borderId="39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37" fillId="0" borderId="22" xfId="2" applyFont="1" applyBorder="1" applyAlignment="1" applyProtection="1">
      <alignment horizontal="center" vertical="center" wrapText="1"/>
    </xf>
    <xf numFmtId="0" fontId="37" fillId="0" borderId="0" xfId="2" applyFont="1" applyBorder="1" applyAlignment="1" applyProtection="1">
      <alignment horizontal="center" vertical="center" wrapText="1"/>
    </xf>
    <xf numFmtId="0" fontId="37" fillId="0" borderId="23" xfId="2" applyFont="1" applyBorder="1" applyAlignment="1" applyProtection="1">
      <alignment horizontal="center" vertical="center" wrapText="1"/>
    </xf>
    <xf numFmtId="0" fontId="1" fillId="0" borderId="22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23" xfId="1" applyBorder="1" applyAlignment="1" applyProtection="1">
      <alignment horizontal="center" vertical="center"/>
    </xf>
    <xf numFmtId="0" fontId="3" fillId="0" borderId="22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</cellXfs>
  <cellStyles count="8">
    <cellStyle name="Komma" xfId="7" builtinId="3"/>
    <cellStyle name="Link" xfId="1" builtinId="8"/>
    <cellStyle name="Prozent" xfId="6" builtinId="5"/>
    <cellStyle name="Prozent 2" xfId="3"/>
    <cellStyle name="Prozent 3" xfId="4"/>
    <cellStyle name="Standard" xfId="0" builtinId="0"/>
    <cellStyle name="Standard 2" xfId="2"/>
    <cellStyle name="Währung" xfId="5" builtinId="4"/>
  </cellStyles>
  <dxfs count="6"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talltechnischeindustrie.at/branchen/technische-gebaeudeausruestung/" TargetMode="External"/><Relationship Id="rId1" Type="http://schemas.openxmlformats.org/officeDocument/2006/relationships/hyperlink" Target="https://www.bautechnik.pro/DE/News/Artikel/26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mti.at/" TargetMode="External"/><Relationship Id="rId1" Type="http://schemas.openxmlformats.org/officeDocument/2006/relationships/hyperlink" Target="https://www.bautechnik.pro/DE/News/Artikel/262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8"/>
  <sheetViews>
    <sheetView tabSelected="1" zoomScale="85" zoomScaleNormal="85" workbookViewId="0">
      <selection activeCell="C90" sqref="C90"/>
    </sheetView>
  </sheetViews>
  <sheetFormatPr baseColWidth="10" defaultColWidth="12.140625" defaultRowHeight="15" x14ac:dyDescent="0.2"/>
  <cols>
    <col min="1" max="1" width="79.7109375" style="21" customWidth="1"/>
    <col min="2" max="2" width="11.85546875" style="22" customWidth="1"/>
    <col min="3" max="3" width="14.85546875" style="23" customWidth="1"/>
    <col min="4" max="4" width="15.140625" style="157" customWidth="1"/>
    <col min="5" max="8" width="9.28515625" style="37" customWidth="1"/>
    <col min="9" max="16384" width="12.140625" style="20"/>
  </cols>
  <sheetData>
    <row r="1" spans="1:8" s="19" customFormat="1" ht="36.4" customHeight="1" x14ac:dyDescent="0.3">
      <c r="A1" s="352" t="s">
        <v>83</v>
      </c>
      <c r="B1" s="353"/>
      <c r="C1" s="353"/>
      <c r="D1" s="353"/>
      <c r="E1" s="353"/>
      <c r="F1" s="353"/>
      <c r="G1" s="353"/>
      <c r="H1" s="354"/>
    </row>
    <row r="2" spans="1:8" s="19" customFormat="1" ht="18.95" customHeight="1" x14ac:dyDescent="0.3">
      <c r="A2" s="355" t="s">
        <v>93</v>
      </c>
      <c r="B2" s="356"/>
      <c r="C2" s="356"/>
      <c r="D2" s="356"/>
      <c r="E2" s="356"/>
      <c r="F2" s="356"/>
      <c r="G2" s="356"/>
      <c r="H2" s="278"/>
    </row>
    <row r="3" spans="1:8" ht="30" customHeight="1" x14ac:dyDescent="0.2">
      <c r="A3" s="357" t="s">
        <v>94</v>
      </c>
      <c r="B3" s="358"/>
      <c r="C3" s="358"/>
      <c r="D3" s="358"/>
      <c r="E3" s="358"/>
      <c r="F3" s="358"/>
      <c r="G3" s="358"/>
      <c r="H3" s="359"/>
    </row>
    <row r="4" spans="1:8" ht="30" customHeight="1" x14ac:dyDescent="0.2">
      <c r="A4" s="360" t="s">
        <v>91</v>
      </c>
      <c r="B4" s="361"/>
      <c r="C4" s="361"/>
      <c r="D4" s="361"/>
      <c r="E4" s="361"/>
      <c r="F4" s="361"/>
      <c r="G4" s="361"/>
      <c r="H4" s="362"/>
    </row>
    <row r="5" spans="1:8" ht="30" customHeight="1" x14ac:dyDescent="0.2">
      <c r="A5" s="363" t="s">
        <v>92</v>
      </c>
      <c r="B5" s="364"/>
      <c r="C5" s="364"/>
      <c r="D5" s="364"/>
      <c r="E5" s="364"/>
      <c r="F5" s="364"/>
      <c r="G5" s="364"/>
      <c r="H5" s="365"/>
    </row>
    <row r="6" spans="1:8" ht="18" customHeight="1" thickBot="1" x14ac:dyDescent="0.25">
      <c r="A6" s="349" t="s">
        <v>95</v>
      </c>
      <c r="B6" s="350"/>
      <c r="C6" s="350"/>
      <c r="D6" s="350"/>
      <c r="E6" s="350"/>
      <c r="F6" s="350"/>
      <c r="G6" s="350"/>
      <c r="H6" s="351"/>
    </row>
    <row r="7" spans="1:8" ht="15.75" thickBot="1" x14ac:dyDescent="0.25">
      <c r="A7" s="168"/>
      <c r="B7" s="29"/>
      <c r="C7" s="35"/>
      <c r="D7" s="169"/>
      <c r="E7" s="24"/>
      <c r="F7" s="24"/>
      <c r="G7" s="24"/>
      <c r="H7" s="170"/>
    </row>
    <row r="8" spans="1:8" ht="22.5" customHeight="1" thickBot="1" x14ac:dyDescent="0.25">
      <c r="A8" s="323" t="s">
        <v>62</v>
      </c>
      <c r="B8" s="324"/>
      <c r="C8" s="325"/>
      <c r="D8" s="25"/>
      <c r="E8" s="26"/>
      <c r="F8" s="26"/>
      <c r="G8" s="26"/>
      <c r="H8" s="171"/>
    </row>
    <row r="9" spans="1:8" ht="22.5" customHeight="1" thickBot="1" x14ac:dyDescent="0.25">
      <c r="A9" s="261" t="s">
        <v>71</v>
      </c>
      <c r="B9" s="326"/>
      <c r="C9" s="326"/>
      <c r="D9" s="326"/>
      <c r="E9" s="326"/>
      <c r="F9" s="326"/>
      <c r="G9" s="326"/>
      <c r="H9" s="327"/>
    </row>
    <row r="10" spans="1:8" ht="22.5" customHeight="1" thickBot="1" x14ac:dyDescent="0.25">
      <c r="A10" s="261" t="s">
        <v>72</v>
      </c>
      <c r="B10" s="326"/>
      <c r="C10" s="326"/>
      <c r="D10" s="326"/>
      <c r="E10" s="326"/>
      <c r="F10" s="326"/>
      <c r="G10" s="326"/>
      <c r="H10" s="327"/>
    </row>
    <row r="11" spans="1:8" ht="22.5" customHeight="1" x14ac:dyDescent="0.2">
      <c r="A11" s="172" t="s">
        <v>54</v>
      </c>
      <c r="B11" s="27" t="s">
        <v>0</v>
      </c>
      <c r="C11" s="5"/>
      <c r="D11" s="158" t="s">
        <v>44</v>
      </c>
      <c r="E11" s="28"/>
      <c r="F11" s="28"/>
      <c r="G11" s="28"/>
      <c r="H11" s="173"/>
    </row>
    <row r="12" spans="1:8" ht="22.5" customHeight="1" x14ac:dyDescent="0.2">
      <c r="A12" s="174" t="s">
        <v>63</v>
      </c>
      <c r="B12" s="29" t="s">
        <v>0</v>
      </c>
      <c r="C12" s="6"/>
      <c r="D12" s="159" t="s">
        <v>45</v>
      </c>
      <c r="E12" s="30"/>
      <c r="F12" s="30"/>
      <c r="G12" s="30"/>
      <c r="H12" s="175"/>
    </row>
    <row r="13" spans="1:8" ht="22.5" customHeight="1" thickBot="1" x14ac:dyDescent="0.25">
      <c r="A13" s="176" t="s">
        <v>1</v>
      </c>
      <c r="B13" s="31" t="s">
        <v>2</v>
      </c>
      <c r="C13" s="18"/>
      <c r="D13" s="160" t="s">
        <v>70</v>
      </c>
      <c r="E13" s="32"/>
      <c r="F13" s="32"/>
      <c r="G13" s="32"/>
      <c r="H13" s="177"/>
    </row>
    <row r="14" spans="1:8" ht="22.5" customHeight="1" thickBot="1" x14ac:dyDescent="0.25">
      <c r="A14" s="178"/>
      <c r="B14" s="31"/>
      <c r="C14" s="33"/>
      <c r="D14" s="161" t="s">
        <v>67</v>
      </c>
      <c r="E14" s="34"/>
      <c r="F14" s="34"/>
      <c r="G14" s="34"/>
      <c r="H14" s="179"/>
    </row>
    <row r="15" spans="1:8" ht="22.5" customHeight="1" thickBot="1" x14ac:dyDescent="0.25">
      <c r="A15" s="180"/>
      <c r="B15" s="29"/>
      <c r="C15" s="35"/>
      <c r="D15" s="36"/>
      <c r="H15" s="181"/>
    </row>
    <row r="16" spans="1:8" ht="22.5" customHeight="1" x14ac:dyDescent="0.2">
      <c r="A16" s="182"/>
      <c r="B16" s="38"/>
      <c r="C16" s="39"/>
      <c r="D16" s="328" t="s">
        <v>37</v>
      </c>
      <c r="E16" s="308" t="s">
        <v>17</v>
      </c>
      <c r="F16" s="309"/>
      <c r="G16" s="309"/>
      <c r="H16" s="310"/>
    </row>
    <row r="17" spans="1:8" ht="22.5" customHeight="1" x14ac:dyDescent="0.2">
      <c r="A17" s="168"/>
      <c r="B17" s="29"/>
      <c r="C17" s="40"/>
      <c r="D17" s="329"/>
      <c r="E17" s="41" t="s">
        <v>3</v>
      </c>
      <c r="F17" s="41" t="s">
        <v>4</v>
      </c>
      <c r="G17" s="41" t="s">
        <v>5</v>
      </c>
      <c r="H17" s="128" t="s">
        <v>6</v>
      </c>
    </row>
    <row r="18" spans="1:8" ht="22.5" customHeight="1" thickBot="1" x14ac:dyDescent="0.25">
      <c r="A18" s="183" t="s">
        <v>7</v>
      </c>
      <c r="B18" s="42" t="s">
        <v>0</v>
      </c>
      <c r="C18" s="43">
        <f>C19</f>
        <v>0</v>
      </c>
      <c r="D18" s="44"/>
      <c r="E18" s="45"/>
      <c r="F18" s="45"/>
      <c r="G18" s="45"/>
      <c r="H18" s="184"/>
    </row>
    <row r="19" spans="1:8" ht="45" customHeight="1" x14ac:dyDescent="0.2">
      <c r="A19" s="185" t="s">
        <v>39</v>
      </c>
      <c r="B19" s="46" t="s">
        <v>0</v>
      </c>
      <c r="C19" s="9">
        <v>0</v>
      </c>
      <c r="D19" s="330" t="s">
        <v>64</v>
      </c>
      <c r="E19" s="48">
        <v>400</v>
      </c>
      <c r="F19" s="48">
        <v>1500</v>
      </c>
      <c r="G19" s="48">
        <v>6471</v>
      </c>
      <c r="H19" s="186">
        <v>5000</v>
      </c>
    </row>
    <row r="20" spans="1:8" ht="22.5" customHeight="1" thickBot="1" x14ac:dyDescent="0.25">
      <c r="A20" s="187"/>
      <c r="B20" s="31"/>
      <c r="C20" s="33"/>
      <c r="D20" s="331"/>
      <c r="E20" s="332" t="s">
        <v>18</v>
      </c>
      <c r="F20" s="332"/>
      <c r="G20" s="332"/>
      <c r="H20" s="333"/>
    </row>
    <row r="21" spans="1:8" ht="22.5" customHeight="1" thickBot="1" x14ac:dyDescent="0.25">
      <c r="A21" s="188"/>
      <c r="B21" s="29"/>
      <c r="C21" s="35"/>
      <c r="D21" s="49"/>
      <c r="E21" s="268"/>
      <c r="F21" s="268"/>
      <c r="G21" s="268"/>
      <c r="H21" s="269"/>
    </row>
    <row r="22" spans="1:8" ht="22.5" customHeight="1" thickBot="1" x14ac:dyDescent="0.25">
      <c r="A22" s="189" t="s">
        <v>85</v>
      </c>
      <c r="B22" s="50" t="s">
        <v>0</v>
      </c>
      <c r="C22" s="51">
        <f>C23*C13+C41</f>
        <v>0</v>
      </c>
      <c r="D22" s="52"/>
      <c r="E22" s="53"/>
      <c r="F22" s="53"/>
      <c r="G22" s="53"/>
      <c r="H22" s="190"/>
    </row>
    <row r="23" spans="1:8" ht="22.5" customHeight="1" x14ac:dyDescent="0.2">
      <c r="A23" s="191" t="s">
        <v>38</v>
      </c>
      <c r="B23" s="54" t="s">
        <v>9</v>
      </c>
      <c r="C23" s="55">
        <f>C24+C26+C38</f>
        <v>0</v>
      </c>
      <c r="D23" s="56"/>
      <c r="E23" s="57"/>
      <c r="F23" s="57"/>
      <c r="G23" s="57"/>
      <c r="H23" s="192"/>
    </row>
    <row r="24" spans="1:8" ht="46.5" customHeight="1" x14ac:dyDescent="0.2">
      <c r="A24" s="193" t="s">
        <v>73</v>
      </c>
      <c r="B24" s="58" t="s">
        <v>9</v>
      </c>
      <c r="C24" s="8">
        <v>0</v>
      </c>
      <c r="D24" s="59" t="s">
        <v>8</v>
      </c>
      <c r="E24" s="245">
        <v>800</v>
      </c>
      <c r="F24" s="60">
        <v>1750</v>
      </c>
      <c r="G24" s="60">
        <v>3729</v>
      </c>
      <c r="H24" s="194">
        <v>4500</v>
      </c>
    </row>
    <row r="25" spans="1:8" s="64" customFormat="1" ht="22.5" customHeight="1" x14ac:dyDescent="0.2">
      <c r="A25" s="195"/>
      <c r="B25" s="61"/>
      <c r="C25" s="62"/>
      <c r="D25" s="63"/>
      <c r="E25" s="334" t="s">
        <v>18</v>
      </c>
      <c r="F25" s="335"/>
      <c r="G25" s="335"/>
      <c r="H25" s="336"/>
    </row>
    <row r="26" spans="1:8" ht="22.5" customHeight="1" x14ac:dyDescent="0.2">
      <c r="A26" s="193" t="s">
        <v>10</v>
      </c>
      <c r="B26" s="58" t="s">
        <v>9</v>
      </c>
      <c r="C26" s="65">
        <f>IF(C28="Variante 1",(C30+C32)/20*C27,IF(C28="Variante 2",C27*C35*C36,"Variante?"))</f>
        <v>0</v>
      </c>
      <c r="D26" s="59"/>
      <c r="E26" s="246"/>
      <c r="F26" s="66"/>
      <c r="G26" s="66"/>
      <c r="H26" s="196"/>
    </row>
    <row r="27" spans="1:8" ht="22.5" customHeight="1" x14ac:dyDescent="0.2">
      <c r="A27" s="197" t="s">
        <v>76</v>
      </c>
      <c r="B27" s="67" t="s">
        <v>9</v>
      </c>
      <c r="C27" s="4">
        <v>0</v>
      </c>
      <c r="D27" s="47"/>
      <c r="E27" s="247"/>
      <c r="F27" s="68"/>
      <c r="G27" s="68"/>
      <c r="H27" s="198"/>
    </row>
    <row r="28" spans="1:8" ht="22.5" customHeight="1" x14ac:dyDescent="0.2">
      <c r="A28" s="199" t="s">
        <v>65</v>
      </c>
      <c r="B28" s="67"/>
      <c r="C28" s="10" t="s">
        <v>74</v>
      </c>
      <c r="D28" s="47"/>
      <c r="E28" s="248"/>
      <c r="F28" s="166"/>
      <c r="G28" s="68"/>
      <c r="H28" s="198"/>
    </row>
    <row r="29" spans="1:8" ht="22.5" customHeight="1" x14ac:dyDescent="0.2">
      <c r="A29" s="200" t="s">
        <v>66</v>
      </c>
      <c r="B29" s="69"/>
      <c r="C29" s="70"/>
      <c r="D29" s="47"/>
      <c r="E29" s="247"/>
      <c r="F29" s="68"/>
      <c r="G29" s="68"/>
      <c r="H29" s="198"/>
    </row>
    <row r="30" spans="1:8" ht="22.5" customHeight="1" x14ac:dyDescent="0.2">
      <c r="A30" s="197" t="s">
        <v>40</v>
      </c>
      <c r="B30" s="67" t="s">
        <v>11</v>
      </c>
      <c r="C30" s="3">
        <v>0</v>
      </c>
      <c r="D30" s="71" t="s">
        <v>12</v>
      </c>
      <c r="E30" s="249">
        <v>1</v>
      </c>
      <c r="F30" s="72">
        <v>1.5</v>
      </c>
      <c r="G30" s="72">
        <v>3.62</v>
      </c>
      <c r="H30" s="201">
        <v>5</v>
      </c>
    </row>
    <row r="31" spans="1:8" ht="22.5" customHeight="1" x14ac:dyDescent="0.2">
      <c r="A31" s="202"/>
      <c r="B31" s="67"/>
      <c r="C31" s="70"/>
      <c r="D31" s="71"/>
      <c r="E31" s="337" t="s">
        <v>18</v>
      </c>
      <c r="F31" s="338"/>
      <c r="G31" s="338"/>
      <c r="H31" s="339"/>
    </row>
    <row r="32" spans="1:8" ht="22.5" customHeight="1" x14ac:dyDescent="0.2">
      <c r="A32" s="197" t="s">
        <v>41</v>
      </c>
      <c r="B32" s="67" t="s">
        <v>11</v>
      </c>
      <c r="C32" s="3">
        <v>0</v>
      </c>
      <c r="D32" s="71" t="s">
        <v>12</v>
      </c>
      <c r="E32" s="249">
        <v>1</v>
      </c>
      <c r="F32" s="72">
        <v>1</v>
      </c>
      <c r="G32" s="270">
        <v>2.14</v>
      </c>
      <c r="H32" s="201">
        <v>2</v>
      </c>
    </row>
    <row r="33" spans="1:8" ht="22.5" customHeight="1" x14ac:dyDescent="0.2">
      <c r="A33" s="202"/>
      <c r="B33" s="67"/>
      <c r="C33" s="70"/>
      <c r="D33" s="71"/>
      <c r="E33" s="337" t="s">
        <v>18</v>
      </c>
      <c r="F33" s="338"/>
      <c r="G33" s="338"/>
      <c r="H33" s="339"/>
    </row>
    <row r="34" spans="1:8" ht="22.5" customHeight="1" x14ac:dyDescent="0.2">
      <c r="A34" s="203" t="s">
        <v>79</v>
      </c>
      <c r="B34" s="67"/>
      <c r="C34" s="70"/>
      <c r="D34" s="71"/>
      <c r="E34" s="267"/>
      <c r="F34" s="268"/>
      <c r="G34" s="268"/>
      <c r="H34" s="269"/>
    </row>
    <row r="35" spans="1:8" ht="22.5" customHeight="1" x14ac:dyDescent="0.2">
      <c r="A35" s="197" t="s">
        <v>46</v>
      </c>
      <c r="B35" s="67"/>
      <c r="C35" s="263">
        <v>0</v>
      </c>
      <c r="D35" s="71" t="s">
        <v>12</v>
      </c>
      <c r="E35" s="250">
        <v>8.2000000000000003E-2</v>
      </c>
      <c r="F35" s="73">
        <v>0.1</v>
      </c>
      <c r="G35" s="73">
        <v>0.11</v>
      </c>
      <c r="H35" s="74">
        <v>0.1</v>
      </c>
    </row>
    <row r="36" spans="1:8" ht="22.5" customHeight="1" x14ac:dyDescent="0.2">
      <c r="A36" s="197" t="s">
        <v>47</v>
      </c>
      <c r="B36" s="67"/>
      <c r="C36" s="7">
        <v>0</v>
      </c>
      <c r="D36" s="71" t="s">
        <v>12</v>
      </c>
      <c r="E36" s="251"/>
      <c r="F36" s="75"/>
      <c r="G36" s="75"/>
      <c r="H36" s="204"/>
    </row>
    <row r="37" spans="1:8" ht="22.5" customHeight="1" x14ac:dyDescent="0.2">
      <c r="A37" s="180"/>
      <c r="B37" s="29"/>
      <c r="C37" s="76"/>
      <c r="D37" s="47"/>
      <c r="E37" s="252"/>
      <c r="F37" s="78"/>
      <c r="G37" s="78"/>
      <c r="H37" s="205"/>
    </row>
    <row r="38" spans="1:8" ht="22.5" customHeight="1" x14ac:dyDescent="0.2">
      <c r="A38" s="206" t="s">
        <v>13</v>
      </c>
      <c r="B38" s="58" t="s">
        <v>9</v>
      </c>
      <c r="C38" s="167">
        <v>0</v>
      </c>
      <c r="D38" s="59" t="s">
        <v>14</v>
      </c>
      <c r="E38" s="340"/>
      <c r="F38" s="341"/>
      <c r="G38" s="341"/>
      <c r="H38" s="342"/>
    </row>
    <row r="39" spans="1:8" ht="22.5" customHeight="1" x14ac:dyDescent="0.2">
      <c r="A39" s="207"/>
      <c r="B39" s="87"/>
      <c r="C39" s="162"/>
      <c r="D39" s="163"/>
      <c r="E39" s="253"/>
      <c r="F39" s="164"/>
      <c r="G39" s="164"/>
      <c r="H39" s="208"/>
    </row>
    <row r="40" spans="1:8" ht="22.5" customHeight="1" x14ac:dyDescent="0.2">
      <c r="A40" s="180"/>
      <c r="B40" s="29"/>
      <c r="C40" s="80"/>
      <c r="D40" s="81"/>
      <c r="E40" s="77"/>
      <c r="F40" s="77"/>
      <c r="G40" s="77"/>
      <c r="H40" s="205"/>
    </row>
    <row r="41" spans="1:8" ht="22.5" customHeight="1" x14ac:dyDescent="0.2">
      <c r="A41" s="209" t="s">
        <v>86</v>
      </c>
      <c r="B41" s="82" t="s">
        <v>0</v>
      </c>
      <c r="C41" s="83">
        <f>C42*C44</f>
        <v>0</v>
      </c>
      <c r="D41" s="84"/>
      <c r="E41" s="86"/>
      <c r="F41" s="86"/>
      <c r="G41" s="86"/>
      <c r="H41" s="210"/>
    </row>
    <row r="42" spans="1:8" ht="85.35" customHeight="1" x14ac:dyDescent="0.2">
      <c r="A42" s="211" t="s">
        <v>87</v>
      </c>
      <c r="B42" s="29" t="s">
        <v>2</v>
      </c>
      <c r="C42" s="271">
        <f>IF(D43&lt;&gt;"",D43,(ROUND((D47)*C13,3)))</f>
        <v>0</v>
      </c>
      <c r="D42" s="274" t="str">
        <f>(ROUND((D47)*C13,3)&amp;" Monate gem Pkt 3 ["&amp;D47*100&amp;"% x "&amp;C13&amp;" Monat(e)]; Rechen-wert übernehmen bzw projektspezifisch eingeben:")</f>
        <v>0 Monate gem Pkt 3 [0% x  Monat(e)]; Rechen-wert übernehmen bzw projektspezifisch eingeben:</v>
      </c>
      <c r="E42" s="343" t="s">
        <v>84</v>
      </c>
      <c r="F42" s="344"/>
      <c r="G42" s="344"/>
      <c r="H42" s="345"/>
    </row>
    <row r="43" spans="1:8" ht="22.5" customHeight="1" x14ac:dyDescent="0.2">
      <c r="A43" s="212"/>
      <c r="B43" s="87"/>
      <c r="C43" s="272"/>
      <c r="D43" s="273"/>
      <c r="E43" s="346"/>
      <c r="F43" s="347"/>
      <c r="G43" s="347"/>
      <c r="H43" s="348"/>
    </row>
    <row r="44" spans="1:8" ht="22.5" customHeight="1" thickBot="1" x14ac:dyDescent="0.25">
      <c r="A44" s="213" t="s">
        <v>61</v>
      </c>
      <c r="B44" s="88" t="s">
        <v>9</v>
      </c>
      <c r="C44" s="17">
        <v>0</v>
      </c>
      <c r="D44" s="89"/>
      <c r="E44" s="321"/>
      <c r="F44" s="321"/>
      <c r="G44" s="321"/>
      <c r="H44" s="322"/>
    </row>
    <row r="45" spans="1:8" ht="22.5" customHeight="1" thickBot="1" x14ac:dyDescent="0.25">
      <c r="A45" s="188"/>
      <c r="B45" s="29"/>
      <c r="C45" s="80"/>
      <c r="D45" s="81"/>
      <c r="E45" s="90"/>
      <c r="F45" s="90"/>
      <c r="G45" s="90"/>
      <c r="H45" s="130"/>
    </row>
    <row r="46" spans="1:8" ht="22.5" customHeight="1" x14ac:dyDescent="0.2">
      <c r="A46" s="214" t="s">
        <v>49</v>
      </c>
      <c r="B46" s="91"/>
      <c r="C46" s="92">
        <f>((1+C49)*(1+B51)*(1+B80)-1)*C12</f>
        <v>0</v>
      </c>
      <c r="D46" s="262" t="s">
        <v>82</v>
      </c>
      <c r="E46" s="308" t="s">
        <v>17</v>
      </c>
      <c r="F46" s="309"/>
      <c r="G46" s="309"/>
      <c r="H46" s="310"/>
    </row>
    <row r="47" spans="1:8" ht="22.5" customHeight="1" thickBot="1" x14ac:dyDescent="0.25">
      <c r="A47" s="215" t="s">
        <v>90</v>
      </c>
      <c r="B47" s="311">
        <f>(1+C49)*(1+B51)*(1+B80)-1</f>
        <v>0</v>
      </c>
      <c r="C47" s="311"/>
      <c r="D47" s="277">
        <f>(1+C49)*(1+B51)*(1+B80-C88)-1</f>
        <v>0</v>
      </c>
      <c r="E47" s="93" t="s">
        <v>3</v>
      </c>
      <c r="F47" s="94" t="s">
        <v>4</v>
      </c>
      <c r="G47" s="94" t="s">
        <v>5</v>
      </c>
      <c r="H47" s="95" t="s">
        <v>6</v>
      </c>
    </row>
    <row r="48" spans="1:8" ht="22.5" customHeight="1" x14ac:dyDescent="0.2">
      <c r="A48" s="216"/>
      <c r="B48" s="96"/>
      <c r="C48" s="80"/>
      <c r="D48" s="79"/>
      <c r="E48" s="312"/>
      <c r="F48" s="313"/>
      <c r="G48" s="313"/>
      <c r="H48" s="314"/>
    </row>
    <row r="49" spans="1:8" ht="45" customHeight="1" x14ac:dyDescent="0.2">
      <c r="A49" s="217" t="s">
        <v>55</v>
      </c>
      <c r="B49" s="97"/>
      <c r="C49" s="15">
        <v>0</v>
      </c>
      <c r="D49" s="98" t="s">
        <v>20</v>
      </c>
      <c r="E49" s="99">
        <v>0.02</v>
      </c>
      <c r="F49" s="100">
        <v>0.04</v>
      </c>
      <c r="G49" s="100">
        <v>3.4000000000000002E-2</v>
      </c>
      <c r="H49" s="101">
        <v>4.4999999999999998E-2</v>
      </c>
    </row>
    <row r="50" spans="1:8" ht="22.5" customHeight="1" x14ac:dyDescent="0.2">
      <c r="A50" s="218"/>
      <c r="B50" s="11"/>
      <c r="C50" s="1"/>
      <c r="D50" s="102"/>
      <c r="E50" s="315"/>
      <c r="F50" s="315"/>
      <c r="G50" s="315"/>
      <c r="H50" s="316"/>
    </row>
    <row r="51" spans="1:8" ht="22.5" customHeight="1" x14ac:dyDescent="0.2">
      <c r="A51" s="219" t="s">
        <v>56</v>
      </c>
      <c r="B51" s="317">
        <f>B55+B58+B61+B64+B67+B70+B73+B76</f>
        <v>0</v>
      </c>
      <c r="C51" s="318"/>
      <c r="D51" s="319" t="str">
        <f>IF(B52&gt;1,"Summe d Tätigkeiten &gt;100%!!","")</f>
        <v/>
      </c>
      <c r="E51" s="103"/>
      <c r="F51" s="104"/>
      <c r="G51" s="104"/>
      <c r="H51" s="105"/>
    </row>
    <row r="52" spans="1:8" ht="22.5" customHeight="1" x14ac:dyDescent="0.2">
      <c r="A52" s="220" t="s">
        <v>77</v>
      </c>
      <c r="B52" s="12">
        <f>B56+B59+B62+B65+B68+B71+B74+B77</f>
        <v>0</v>
      </c>
      <c r="C52" s="35"/>
      <c r="D52" s="320"/>
      <c r="E52" s="106"/>
      <c r="F52" s="107"/>
      <c r="G52" s="107"/>
      <c r="H52" s="108"/>
    </row>
    <row r="53" spans="1:8" ht="61.35" customHeight="1" x14ac:dyDescent="0.2">
      <c r="A53" s="301" t="s">
        <v>42</v>
      </c>
      <c r="B53" s="13" t="s">
        <v>78</v>
      </c>
      <c r="C53" s="14" t="s">
        <v>58</v>
      </c>
      <c r="D53" s="109"/>
      <c r="E53" s="303"/>
      <c r="F53" s="304"/>
      <c r="G53" s="304"/>
      <c r="H53" s="305"/>
    </row>
    <row r="54" spans="1:8" ht="50.85" customHeight="1" thickBot="1" x14ac:dyDescent="0.25">
      <c r="A54" s="302"/>
      <c r="B54" s="306" t="s">
        <v>59</v>
      </c>
      <c r="C54" s="307"/>
      <c r="D54" s="110"/>
      <c r="E54" s="111"/>
      <c r="F54" s="112"/>
      <c r="G54" s="112"/>
      <c r="H54" s="113"/>
    </row>
    <row r="55" spans="1:8" ht="22.5" customHeight="1" x14ac:dyDescent="0.2">
      <c r="A55" s="221" t="s">
        <v>22</v>
      </c>
      <c r="B55" s="299">
        <f>B56*C56*B57</f>
        <v>0</v>
      </c>
      <c r="C55" s="300"/>
      <c r="D55" s="79"/>
      <c r="E55" s="90"/>
      <c r="F55" s="90"/>
      <c r="G55" s="90"/>
      <c r="H55" s="130"/>
    </row>
    <row r="56" spans="1:8" ht="22.5" customHeight="1" x14ac:dyDescent="0.2">
      <c r="A56" s="222" t="s">
        <v>23</v>
      </c>
      <c r="B56" s="265">
        <v>0</v>
      </c>
      <c r="C56" s="264">
        <v>0</v>
      </c>
      <c r="D56" s="114" t="s">
        <v>50</v>
      </c>
      <c r="E56" s="99">
        <v>0.2</v>
      </c>
      <c r="F56" s="100">
        <v>0.3</v>
      </c>
      <c r="G56" s="100">
        <v>0.39300000000000002</v>
      </c>
      <c r="H56" s="101">
        <v>0.5</v>
      </c>
    </row>
    <row r="57" spans="1:8" ht="22.5" customHeight="1" thickBot="1" x14ac:dyDescent="0.25">
      <c r="A57" s="223" t="s">
        <v>19</v>
      </c>
      <c r="B57" s="281">
        <v>0</v>
      </c>
      <c r="C57" s="282"/>
      <c r="D57" s="115" t="s">
        <v>51</v>
      </c>
      <c r="E57" s="254">
        <v>0.1</v>
      </c>
      <c r="F57" s="116">
        <v>0.15</v>
      </c>
      <c r="G57" s="116">
        <v>0.27</v>
      </c>
      <c r="H57" s="224">
        <v>0.33</v>
      </c>
    </row>
    <row r="58" spans="1:8" ht="22.5" customHeight="1" x14ac:dyDescent="0.2">
      <c r="A58" s="225" t="s">
        <v>24</v>
      </c>
      <c r="B58" s="299">
        <f>B59*C59*B60</f>
        <v>0</v>
      </c>
      <c r="C58" s="300"/>
      <c r="D58" s="85"/>
      <c r="E58" s="133"/>
      <c r="F58" s="117"/>
      <c r="G58" s="117"/>
      <c r="H58" s="134"/>
    </row>
    <row r="59" spans="1:8" ht="22.5" customHeight="1" x14ac:dyDescent="0.2">
      <c r="A59" s="222" t="s">
        <v>23</v>
      </c>
      <c r="B59" s="265">
        <v>0</v>
      </c>
      <c r="C59" s="264">
        <v>0</v>
      </c>
      <c r="D59" s="114" t="s">
        <v>50</v>
      </c>
      <c r="E59" s="99">
        <v>0.25</v>
      </c>
      <c r="F59" s="100">
        <v>0.5</v>
      </c>
      <c r="G59" s="100">
        <v>0.49299999999999999</v>
      </c>
      <c r="H59" s="101">
        <v>0.8</v>
      </c>
    </row>
    <row r="60" spans="1:8" ht="22.5" customHeight="1" thickBot="1" x14ac:dyDescent="0.25">
      <c r="A60" s="223" t="s">
        <v>19</v>
      </c>
      <c r="B60" s="281">
        <v>0</v>
      </c>
      <c r="C60" s="282"/>
      <c r="D60" s="115" t="s">
        <v>51</v>
      </c>
      <c r="E60" s="254">
        <v>0.14000000000000001</v>
      </c>
      <c r="F60" s="116">
        <v>0.2</v>
      </c>
      <c r="G60" s="116">
        <v>0.23400000000000001</v>
      </c>
      <c r="H60" s="224">
        <v>0.25</v>
      </c>
    </row>
    <row r="61" spans="1:8" ht="22.5" customHeight="1" x14ac:dyDescent="0.2">
      <c r="A61" s="225" t="s">
        <v>25</v>
      </c>
      <c r="B61" s="299">
        <f>B62*C62*B63</f>
        <v>0</v>
      </c>
      <c r="C61" s="300"/>
      <c r="D61" s="85"/>
      <c r="E61" s="133"/>
      <c r="F61" s="117"/>
      <c r="G61" s="117"/>
      <c r="H61" s="134"/>
    </row>
    <row r="62" spans="1:8" ht="22.5" customHeight="1" x14ac:dyDescent="0.2">
      <c r="A62" s="222" t="s">
        <v>23</v>
      </c>
      <c r="B62" s="265">
        <v>0</v>
      </c>
      <c r="C62" s="264">
        <v>0</v>
      </c>
      <c r="D62" s="114" t="s">
        <v>50</v>
      </c>
      <c r="E62" s="99">
        <v>0.5</v>
      </c>
      <c r="F62" s="100">
        <v>0.75</v>
      </c>
      <c r="G62" s="100">
        <v>0.61799999999999999</v>
      </c>
      <c r="H62" s="101">
        <v>0.8</v>
      </c>
    </row>
    <row r="63" spans="1:8" ht="22.5" customHeight="1" thickBot="1" x14ac:dyDescent="0.25">
      <c r="A63" s="223" t="s">
        <v>19</v>
      </c>
      <c r="B63" s="281">
        <v>0</v>
      </c>
      <c r="C63" s="282"/>
      <c r="D63" s="115" t="s">
        <v>51</v>
      </c>
      <c r="E63" s="254">
        <v>0.15</v>
      </c>
      <c r="F63" s="116">
        <v>0.25</v>
      </c>
      <c r="G63" s="116">
        <v>0.28399999999999997</v>
      </c>
      <c r="H63" s="224">
        <v>0.3</v>
      </c>
    </row>
    <row r="64" spans="1:8" ht="22.5" customHeight="1" x14ac:dyDescent="0.2">
      <c r="A64" s="225" t="s">
        <v>26</v>
      </c>
      <c r="B64" s="299">
        <f>B65*C65*B66</f>
        <v>0</v>
      </c>
      <c r="C64" s="300"/>
      <c r="D64" s="85"/>
      <c r="E64" s="133"/>
      <c r="F64" s="117"/>
      <c r="G64" s="117"/>
      <c r="H64" s="134"/>
    </row>
    <row r="65" spans="1:8" ht="22.5" customHeight="1" x14ac:dyDescent="0.2">
      <c r="A65" s="222" t="s">
        <v>23</v>
      </c>
      <c r="B65" s="265">
        <v>0</v>
      </c>
      <c r="C65" s="264">
        <v>0</v>
      </c>
      <c r="D65" s="114" t="s">
        <v>50</v>
      </c>
      <c r="E65" s="99">
        <v>0.1</v>
      </c>
      <c r="F65" s="100">
        <v>0.1</v>
      </c>
      <c r="G65" s="100">
        <v>0.23599999999999999</v>
      </c>
      <c r="H65" s="101">
        <v>0.31</v>
      </c>
    </row>
    <row r="66" spans="1:8" ht="22.5" customHeight="1" thickBot="1" x14ac:dyDescent="0.25">
      <c r="A66" s="223" t="s">
        <v>19</v>
      </c>
      <c r="B66" s="281">
        <v>0</v>
      </c>
      <c r="C66" s="282"/>
      <c r="D66" s="115" t="s">
        <v>51</v>
      </c>
      <c r="E66" s="254">
        <v>0.1</v>
      </c>
      <c r="F66" s="116">
        <v>0.1</v>
      </c>
      <c r="G66" s="116">
        <v>0.153</v>
      </c>
      <c r="H66" s="224">
        <v>0.1</v>
      </c>
    </row>
    <row r="67" spans="1:8" ht="22.5" customHeight="1" x14ac:dyDescent="0.2">
      <c r="A67" s="225" t="s">
        <v>27</v>
      </c>
      <c r="B67" s="299">
        <f>B68*C68*B69</f>
        <v>0</v>
      </c>
      <c r="C67" s="300"/>
      <c r="D67" s="85"/>
      <c r="E67" s="133"/>
      <c r="F67" s="117"/>
      <c r="G67" s="117"/>
      <c r="H67" s="134"/>
    </row>
    <row r="68" spans="1:8" ht="22.5" customHeight="1" x14ac:dyDescent="0.2">
      <c r="A68" s="222" t="s">
        <v>23</v>
      </c>
      <c r="B68" s="265">
        <v>0</v>
      </c>
      <c r="C68" s="264">
        <v>0</v>
      </c>
      <c r="D68" s="114" t="s">
        <v>50</v>
      </c>
      <c r="E68" s="99">
        <v>0.25</v>
      </c>
      <c r="F68" s="100">
        <v>0.3</v>
      </c>
      <c r="G68" s="100">
        <v>0.38</v>
      </c>
      <c r="H68" s="101">
        <v>0.5</v>
      </c>
    </row>
    <row r="69" spans="1:8" ht="22.5" customHeight="1" x14ac:dyDescent="0.2">
      <c r="A69" s="223" t="s">
        <v>19</v>
      </c>
      <c r="B69" s="281">
        <v>0</v>
      </c>
      <c r="C69" s="282"/>
      <c r="D69" s="115" t="s">
        <v>51</v>
      </c>
      <c r="E69" s="99">
        <v>0.1</v>
      </c>
      <c r="F69" s="100">
        <v>0.15</v>
      </c>
      <c r="G69" s="100">
        <v>0.17899999999999999</v>
      </c>
      <c r="H69" s="101">
        <v>0.25</v>
      </c>
    </row>
    <row r="70" spans="1:8" ht="22.5" customHeight="1" x14ac:dyDescent="0.2">
      <c r="A70" s="225" t="s">
        <v>32</v>
      </c>
      <c r="B70" s="283">
        <f>B71*C71*B72</f>
        <v>0</v>
      </c>
      <c r="C70" s="284"/>
      <c r="D70" s="85"/>
      <c r="E70" s="133"/>
      <c r="F70" s="117"/>
      <c r="G70" s="117"/>
      <c r="H70" s="134"/>
    </row>
    <row r="71" spans="1:8" ht="22.5" customHeight="1" x14ac:dyDescent="0.2">
      <c r="A71" s="222" t="s">
        <v>23</v>
      </c>
      <c r="B71" s="265">
        <v>0</v>
      </c>
      <c r="C71" s="264">
        <v>0</v>
      </c>
      <c r="D71" s="114" t="s">
        <v>50</v>
      </c>
      <c r="E71" s="99">
        <v>0.04</v>
      </c>
      <c r="F71" s="100">
        <v>0.1</v>
      </c>
      <c r="G71" s="100">
        <v>0.159</v>
      </c>
      <c r="H71" s="101">
        <v>0.21</v>
      </c>
    </row>
    <row r="72" spans="1:8" ht="22.5" customHeight="1" x14ac:dyDescent="0.2">
      <c r="A72" s="226" t="s">
        <v>19</v>
      </c>
      <c r="B72" s="285">
        <v>0</v>
      </c>
      <c r="C72" s="286"/>
      <c r="D72" s="119" t="s">
        <v>51</v>
      </c>
      <c r="E72" s="254">
        <v>5.6000000000000001E-2</v>
      </c>
      <c r="F72" s="116">
        <v>8.3000000000000004E-2</v>
      </c>
      <c r="G72" s="116">
        <v>0.114</v>
      </c>
      <c r="H72" s="224">
        <v>0.1</v>
      </c>
    </row>
    <row r="73" spans="1:8" ht="22.5" customHeight="1" x14ac:dyDescent="0.2">
      <c r="A73" s="225" t="s">
        <v>28</v>
      </c>
      <c r="B73" s="283">
        <f>B74*C74*B75</f>
        <v>0</v>
      </c>
      <c r="C73" s="284"/>
      <c r="D73" s="85"/>
      <c r="E73" s="133"/>
      <c r="F73" s="117"/>
      <c r="G73" s="117"/>
      <c r="H73" s="134"/>
    </row>
    <row r="74" spans="1:8" ht="22.5" customHeight="1" x14ac:dyDescent="0.2">
      <c r="A74" s="222" t="s">
        <v>23</v>
      </c>
      <c r="B74" s="265">
        <v>0</v>
      </c>
      <c r="C74" s="264">
        <v>0</v>
      </c>
      <c r="D74" s="114" t="s">
        <v>50</v>
      </c>
      <c r="E74" s="99">
        <v>0.17499999999999999</v>
      </c>
      <c r="F74" s="100">
        <v>0.22500000000000001</v>
      </c>
      <c r="G74" s="100">
        <v>0.27300000000000002</v>
      </c>
      <c r="H74" s="101">
        <v>0.25</v>
      </c>
    </row>
    <row r="75" spans="1:8" ht="22.5" customHeight="1" x14ac:dyDescent="0.2">
      <c r="A75" s="223" t="s">
        <v>19</v>
      </c>
      <c r="B75" s="281">
        <v>0</v>
      </c>
      <c r="C75" s="282"/>
      <c r="D75" s="115" t="s">
        <v>51</v>
      </c>
      <c r="E75" s="254">
        <v>8.2000000000000003E-2</v>
      </c>
      <c r="F75" s="116">
        <v>0.11</v>
      </c>
      <c r="G75" s="116">
        <v>0.152</v>
      </c>
      <c r="H75" s="224">
        <v>0.15</v>
      </c>
    </row>
    <row r="76" spans="1:8" ht="22.5" customHeight="1" x14ac:dyDescent="0.2">
      <c r="A76" s="225" t="s">
        <v>29</v>
      </c>
      <c r="B76" s="287">
        <f>B77*C77*B78</f>
        <v>0</v>
      </c>
      <c r="C76" s="287"/>
      <c r="D76" s="118"/>
      <c r="E76" s="133"/>
      <c r="F76" s="117"/>
      <c r="G76" s="117"/>
      <c r="H76" s="134"/>
    </row>
    <row r="77" spans="1:8" ht="22.5" customHeight="1" x14ac:dyDescent="0.2">
      <c r="A77" s="222" t="s">
        <v>23</v>
      </c>
      <c r="B77" s="264">
        <v>0</v>
      </c>
      <c r="C77" s="265">
        <v>0</v>
      </c>
      <c r="D77" s="114" t="s">
        <v>50</v>
      </c>
      <c r="E77" s="99">
        <v>7.4999999999999997E-2</v>
      </c>
      <c r="F77" s="100">
        <v>0.2</v>
      </c>
      <c r="G77" s="100">
        <v>0.24399999999999999</v>
      </c>
      <c r="H77" s="101">
        <v>0.22500000000000001</v>
      </c>
    </row>
    <row r="78" spans="1:8" ht="22.5" customHeight="1" x14ac:dyDescent="0.2">
      <c r="A78" s="223" t="s">
        <v>19</v>
      </c>
      <c r="B78" s="282">
        <v>0</v>
      </c>
      <c r="C78" s="288"/>
      <c r="D78" s="115" t="s">
        <v>51</v>
      </c>
      <c r="E78" s="254">
        <v>0.05</v>
      </c>
      <c r="F78" s="116">
        <v>0.05</v>
      </c>
      <c r="G78" s="116">
        <v>0.123</v>
      </c>
      <c r="H78" s="224">
        <v>0.1</v>
      </c>
    </row>
    <row r="79" spans="1:8" ht="22.5" customHeight="1" x14ac:dyDescent="0.2">
      <c r="A79" s="226"/>
      <c r="B79" s="120"/>
      <c r="C79" s="120"/>
      <c r="D79" s="121"/>
      <c r="E79" s="2"/>
      <c r="F79" s="2"/>
      <c r="G79" s="2"/>
      <c r="H79" s="227"/>
    </row>
    <row r="80" spans="1:8" ht="22.5" customHeight="1" x14ac:dyDescent="0.2">
      <c r="A80" s="122" t="s">
        <v>48</v>
      </c>
      <c r="B80" s="289">
        <f>C83*C84+C86*C87+C89*C90</f>
        <v>0</v>
      </c>
      <c r="C80" s="289"/>
      <c r="D80" s="123"/>
      <c r="E80" s="290" t="s">
        <v>17</v>
      </c>
      <c r="F80" s="291"/>
      <c r="G80" s="291"/>
      <c r="H80" s="292"/>
    </row>
    <row r="81" spans="1:8" ht="22.5" customHeight="1" x14ac:dyDescent="0.2">
      <c r="A81" s="124"/>
      <c r="B81" s="87"/>
      <c r="C81" s="125"/>
      <c r="D81" s="126"/>
      <c r="E81" s="127" t="s">
        <v>3</v>
      </c>
      <c r="F81" s="41" t="s">
        <v>4</v>
      </c>
      <c r="G81" s="41" t="s">
        <v>5</v>
      </c>
      <c r="H81" s="128" t="s">
        <v>6</v>
      </c>
    </row>
    <row r="82" spans="1:8" ht="22.5" customHeight="1" x14ac:dyDescent="0.2">
      <c r="A82" s="221" t="s">
        <v>30</v>
      </c>
      <c r="B82" s="96"/>
      <c r="C82" s="266">
        <f>C83*C84</f>
        <v>0</v>
      </c>
      <c r="D82" s="79"/>
      <c r="E82" s="129"/>
      <c r="F82" s="90"/>
      <c r="G82" s="90"/>
      <c r="H82" s="130"/>
    </row>
    <row r="83" spans="1:8" ht="22.5" customHeight="1" x14ac:dyDescent="0.2">
      <c r="A83" s="222" t="s">
        <v>43</v>
      </c>
      <c r="B83" s="11"/>
      <c r="C83" s="265">
        <v>0</v>
      </c>
      <c r="D83" s="114" t="s">
        <v>50</v>
      </c>
      <c r="E83" s="99">
        <v>9.5000000000000001E-2</v>
      </c>
      <c r="F83" s="100">
        <v>0.1</v>
      </c>
      <c r="G83" s="100">
        <v>0.22800000000000001</v>
      </c>
      <c r="H83" s="101">
        <v>0.2</v>
      </c>
    </row>
    <row r="84" spans="1:8" ht="22.5" customHeight="1" x14ac:dyDescent="0.2">
      <c r="A84" s="223" t="s">
        <v>21</v>
      </c>
      <c r="B84" s="131"/>
      <c r="C84" s="265">
        <v>0</v>
      </c>
      <c r="D84" s="115" t="s">
        <v>51</v>
      </c>
      <c r="E84" s="99">
        <v>0.02</v>
      </c>
      <c r="F84" s="100">
        <v>0.05</v>
      </c>
      <c r="G84" s="100">
        <v>9.6000000000000002E-2</v>
      </c>
      <c r="H84" s="101">
        <v>0.1</v>
      </c>
    </row>
    <row r="85" spans="1:8" ht="22.5" customHeight="1" x14ac:dyDescent="0.2">
      <c r="A85" s="225" t="s">
        <v>57</v>
      </c>
      <c r="B85" s="132"/>
      <c r="C85" s="266">
        <f>C86*C87</f>
        <v>0</v>
      </c>
      <c r="D85" s="85"/>
      <c r="E85" s="133"/>
      <c r="F85" s="117"/>
      <c r="G85" s="117"/>
      <c r="H85" s="134"/>
    </row>
    <row r="86" spans="1:8" ht="22.5" customHeight="1" x14ac:dyDescent="0.2">
      <c r="A86" s="222" t="s">
        <v>35</v>
      </c>
      <c r="B86" s="11"/>
      <c r="C86" s="265">
        <v>0</v>
      </c>
      <c r="D86" s="114" t="s">
        <v>50</v>
      </c>
      <c r="E86" s="99">
        <v>0.1</v>
      </c>
      <c r="F86" s="100">
        <v>0.2</v>
      </c>
      <c r="G86" s="100">
        <v>0.40699999999999997</v>
      </c>
      <c r="H86" s="101">
        <v>0.79</v>
      </c>
    </row>
    <row r="87" spans="1:8" ht="22.5" customHeight="1" x14ac:dyDescent="0.2">
      <c r="A87" s="228" t="s">
        <v>34</v>
      </c>
      <c r="B87" s="131"/>
      <c r="C87" s="265">
        <v>0</v>
      </c>
      <c r="D87" s="115" t="s">
        <v>51</v>
      </c>
      <c r="E87" s="99">
        <v>0.01</v>
      </c>
      <c r="F87" s="100">
        <v>0.04</v>
      </c>
      <c r="G87" s="100">
        <v>5.0999999999999997E-2</v>
      </c>
      <c r="H87" s="101">
        <v>0.05</v>
      </c>
    </row>
    <row r="88" spans="1:8" ht="22.5" customHeight="1" x14ac:dyDescent="0.2">
      <c r="A88" s="225" t="s">
        <v>33</v>
      </c>
      <c r="B88" s="132"/>
      <c r="C88" s="266">
        <f>C89*C90</f>
        <v>0</v>
      </c>
      <c r="D88" s="85"/>
      <c r="E88" s="85"/>
      <c r="F88" s="118"/>
      <c r="G88" s="118"/>
      <c r="H88" s="135"/>
    </row>
    <row r="89" spans="1:8" ht="22.5" customHeight="1" x14ac:dyDescent="0.2">
      <c r="A89" s="222" t="s">
        <v>36</v>
      </c>
      <c r="B89" s="96"/>
      <c r="C89" s="265">
        <v>0</v>
      </c>
      <c r="D89" s="114" t="s">
        <v>50</v>
      </c>
      <c r="E89" s="99">
        <v>0</v>
      </c>
      <c r="F89" s="100">
        <v>0</v>
      </c>
      <c r="G89" s="100">
        <v>0.16800000000000001</v>
      </c>
      <c r="H89" s="101">
        <v>0.05</v>
      </c>
    </row>
    <row r="90" spans="1:8" ht="22.5" customHeight="1" thickBot="1" x14ac:dyDescent="0.25">
      <c r="A90" s="229" t="s">
        <v>31</v>
      </c>
      <c r="B90" s="136"/>
      <c r="C90" s="265">
        <v>0</v>
      </c>
      <c r="D90" s="115" t="s">
        <v>51</v>
      </c>
      <c r="E90" s="99">
        <v>0</v>
      </c>
      <c r="F90" s="100">
        <v>0</v>
      </c>
      <c r="G90" s="100">
        <v>1.4E-2</v>
      </c>
      <c r="H90" s="101">
        <v>8.0000000000000002E-3</v>
      </c>
    </row>
    <row r="91" spans="1:8" ht="29.45" customHeight="1" x14ac:dyDescent="0.2">
      <c r="A91" s="230"/>
      <c r="B91" s="137"/>
      <c r="C91" s="138"/>
      <c r="D91" s="139" t="s">
        <v>52</v>
      </c>
      <c r="E91" s="293" t="s">
        <v>88</v>
      </c>
      <c r="F91" s="294"/>
      <c r="G91" s="294"/>
      <c r="H91" s="295"/>
    </row>
    <row r="92" spans="1:8" ht="29.45" customHeight="1" thickBot="1" x14ac:dyDescent="0.25">
      <c r="A92" s="232"/>
      <c r="B92" s="140"/>
      <c r="C92" s="141"/>
      <c r="D92" s="142" t="s">
        <v>53</v>
      </c>
      <c r="E92" s="296" t="s">
        <v>75</v>
      </c>
      <c r="F92" s="297"/>
      <c r="G92" s="297"/>
      <c r="H92" s="298"/>
    </row>
    <row r="93" spans="1:8" ht="29.45" customHeight="1" thickBot="1" x14ac:dyDescent="0.25">
      <c r="A93" s="230"/>
      <c r="B93" s="137"/>
      <c r="C93" s="138"/>
      <c r="D93" s="143"/>
      <c r="E93" s="165"/>
      <c r="F93" s="165"/>
      <c r="G93" s="165"/>
      <c r="H93" s="231"/>
    </row>
    <row r="94" spans="1:8" ht="22.5" customHeight="1" thickBot="1" x14ac:dyDescent="0.25">
      <c r="A94" s="233" t="s">
        <v>89</v>
      </c>
      <c r="B94" s="50" t="s">
        <v>0</v>
      </c>
      <c r="C94" s="144">
        <f>C95</f>
        <v>0</v>
      </c>
      <c r="D94" s="145"/>
      <c r="E94" s="53"/>
      <c r="F94" s="53"/>
      <c r="G94" s="53"/>
      <c r="H94" s="190"/>
    </row>
    <row r="95" spans="1:8" ht="22.5" customHeight="1" thickBot="1" x14ac:dyDescent="0.25">
      <c r="A95" s="234" t="s">
        <v>15</v>
      </c>
      <c r="B95" s="31" t="s">
        <v>0</v>
      </c>
      <c r="C95" s="16">
        <v>0</v>
      </c>
      <c r="D95" s="146"/>
      <c r="E95" s="279"/>
      <c r="F95" s="279"/>
      <c r="G95" s="279"/>
      <c r="H95" s="280"/>
    </row>
    <row r="96" spans="1:8" ht="22.5" customHeight="1" thickBot="1" x14ac:dyDescent="0.25">
      <c r="A96" s="180"/>
      <c r="B96" s="29"/>
      <c r="C96" s="80"/>
      <c r="D96" s="81"/>
      <c r="E96" s="147"/>
      <c r="F96" s="147"/>
      <c r="G96" s="147"/>
      <c r="H96" s="235"/>
    </row>
    <row r="97" spans="1:16" ht="22.5" customHeight="1" x14ac:dyDescent="0.2">
      <c r="A97" s="236" t="s">
        <v>16</v>
      </c>
      <c r="B97" s="148"/>
      <c r="C97" s="149"/>
      <c r="D97" s="150"/>
      <c r="E97" s="151"/>
      <c r="F97" s="151"/>
      <c r="G97" s="151"/>
      <c r="H97" s="237"/>
    </row>
    <row r="98" spans="1:16" ht="22.5" customHeight="1" x14ac:dyDescent="0.2">
      <c r="A98" s="238" t="s">
        <v>68</v>
      </c>
      <c r="B98" s="152" t="s">
        <v>0</v>
      </c>
      <c r="C98" s="275">
        <f>C18+C22+C46+C94</f>
        <v>0</v>
      </c>
      <c r="D98" s="153"/>
      <c r="E98" s="154"/>
      <c r="F98" s="154"/>
      <c r="G98" s="154"/>
      <c r="H98" s="239"/>
    </row>
    <row r="99" spans="1:16" ht="22.5" customHeight="1" x14ac:dyDescent="0.2">
      <c r="A99" s="240" t="s">
        <v>69</v>
      </c>
      <c r="B99" s="241" t="s">
        <v>2</v>
      </c>
      <c r="C99" s="276">
        <f>C42</f>
        <v>0</v>
      </c>
      <c r="D99" s="242"/>
      <c r="E99" s="243"/>
      <c r="F99" s="243"/>
      <c r="G99" s="243"/>
      <c r="H99" s="244"/>
    </row>
    <row r="100" spans="1:16" s="23" customFormat="1" x14ac:dyDescent="0.2">
      <c r="A100" s="155"/>
      <c r="B100" s="156"/>
      <c r="D100" s="157"/>
      <c r="E100" s="37"/>
      <c r="F100" s="37"/>
      <c r="G100" s="37"/>
      <c r="H100" s="37"/>
      <c r="I100" s="20"/>
      <c r="J100" s="20"/>
      <c r="K100" s="20"/>
      <c r="L100" s="20"/>
      <c r="M100" s="20"/>
      <c r="N100" s="20"/>
      <c r="O100" s="20"/>
      <c r="P100" s="20"/>
    </row>
    <row r="101" spans="1:16" s="23" customFormat="1" x14ac:dyDescent="0.2">
      <c r="A101" s="155"/>
      <c r="B101" s="156"/>
      <c r="D101" s="157"/>
      <c r="E101" s="37"/>
      <c r="F101" s="37"/>
      <c r="G101" s="37"/>
      <c r="H101" s="37"/>
      <c r="I101" s="20"/>
      <c r="J101" s="20"/>
      <c r="K101" s="20"/>
      <c r="L101" s="20"/>
      <c r="M101" s="20"/>
      <c r="N101" s="20"/>
      <c r="O101" s="20"/>
      <c r="P101" s="20"/>
    </row>
    <row r="102" spans="1:16" s="23" customFormat="1" x14ac:dyDescent="0.2">
      <c r="A102" s="155"/>
      <c r="B102" s="156"/>
      <c r="D102" s="157"/>
      <c r="E102" s="37"/>
      <c r="F102" s="37"/>
      <c r="G102" s="37"/>
      <c r="H102" s="37"/>
      <c r="I102" s="20"/>
      <c r="J102" s="20"/>
      <c r="K102" s="20"/>
      <c r="L102" s="20"/>
      <c r="M102" s="20"/>
      <c r="N102" s="20"/>
      <c r="O102" s="20"/>
      <c r="P102" s="20"/>
    </row>
    <row r="103" spans="1:16" s="23" customFormat="1" x14ac:dyDescent="0.2">
      <c r="A103" s="155"/>
      <c r="B103" s="156"/>
      <c r="D103" s="157"/>
      <c r="E103" s="37"/>
      <c r="F103" s="37"/>
      <c r="G103" s="37"/>
      <c r="H103" s="37"/>
      <c r="I103" s="20"/>
      <c r="J103" s="20"/>
      <c r="K103" s="20"/>
      <c r="L103" s="20"/>
      <c r="M103" s="20"/>
      <c r="N103" s="20"/>
      <c r="O103" s="20"/>
      <c r="P103" s="20"/>
    </row>
    <row r="104" spans="1:16" s="23" customFormat="1" x14ac:dyDescent="0.2">
      <c r="A104" s="155"/>
      <c r="B104" s="156"/>
      <c r="D104" s="157"/>
      <c r="E104" s="37"/>
      <c r="F104" s="37"/>
      <c r="G104" s="37"/>
      <c r="H104" s="37"/>
      <c r="I104" s="20"/>
      <c r="J104" s="20"/>
      <c r="K104" s="20"/>
      <c r="L104" s="20"/>
      <c r="M104" s="20"/>
      <c r="N104" s="20"/>
      <c r="O104" s="20"/>
      <c r="P104" s="20"/>
    </row>
    <row r="105" spans="1:16" s="23" customFormat="1" x14ac:dyDescent="0.2">
      <c r="A105" s="155"/>
      <c r="B105" s="156"/>
      <c r="D105" s="157"/>
      <c r="E105" s="37"/>
      <c r="F105" s="37"/>
      <c r="G105" s="37"/>
      <c r="H105" s="37"/>
      <c r="I105" s="20"/>
      <c r="J105" s="20"/>
      <c r="K105" s="20"/>
      <c r="L105" s="20"/>
      <c r="M105" s="20"/>
      <c r="N105" s="20"/>
      <c r="O105" s="20"/>
      <c r="P105" s="20"/>
    </row>
    <row r="106" spans="1:16" s="23" customFormat="1" x14ac:dyDescent="0.2">
      <c r="A106" s="155"/>
      <c r="B106" s="156"/>
      <c r="D106" s="157"/>
      <c r="E106" s="37"/>
      <c r="F106" s="37"/>
      <c r="G106" s="37"/>
      <c r="H106" s="37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">
      <c r="A107" s="155"/>
      <c r="B107" s="156"/>
    </row>
    <row r="108" spans="1:16" x14ac:dyDescent="0.2">
      <c r="A108" s="155"/>
      <c r="B108" s="156"/>
    </row>
  </sheetData>
  <sheetProtection sheet="1" objects="1" scenarios="1" selectLockedCells="1"/>
  <mergeCells count="49">
    <mergeCell ref="A6:H6"/>
    <mergeCell ref="A1:H1"/>
    <mergeCell ref="A2:G2"/>
    <mergeCell ref="A3:H3"/>
    <mergeCell ref="A4:H4"/>
    <mergeCell ref="A5:H5"/>
    <mergeCell ref="E44:H44"/>
    <mergeCell ref="A8:C8"/>
    <mergeCell ref="B9:H9"/>
    <mergeCell ref="B10:H10"/>
    <mergeCell ref="D16:D17"/>
    <mergeCell ref="E16:H16"/>
    <mergeCell ref="D19:D20"/>
    <mergeCell ref="E20:H20"/>
    <mergeCell ref="E25:H25"/>
    <mergeCell ref="E31:H31"/>
    <mergeCell ref="E33:H33"/>
    <mergeCell ref="E38:H38"/>
    <mergeCell ref="E42:H43"/>
    <mergeCell ref="E46:H46"/>
    <mergeCell ref="B47:C47"/>
    <mergeCell ref="E48:H48"/>
    <mergeCell ref="E50:H50"/>
    <mergeCell ref="B51:C51"/>
    <mergeCell ref="D51:D52"/>
    <mergeCell ref="B67:C67"/>
    <mergeCell ref="A53:A54"/>
    <mergeCell ref="E53:H53"/>
    <mergeCell ref="B54:C54"/>
    <mergeCell ref="B55:C55"/>
    <mergeCell ref="B57:C57"/>
    <mergeCell ref="B58:C58"/>
    <mergeCell ref="B60:C60"/>
    <mergeCell ref="B61:C61"/>
    <mergeCell ref="B63:C63"/>
    <mergeCell ref="B64:C64"/>
    <mergeCell ref="B66:C66"/>
    <mergeCell ref="E95:H95"/>
    <mergeCell ref="B69:C69"/>
    <mergeCell ref="B70:C70"/>
    <mergeCell ref="B72:C72"/>
    <mergeCell ref="B73:C73"/>
    <mergeCell ref="B75:C75"/>
    <mergeCell ref="B76:C76"/>
    <mergeCell ref="B78:C78"/>
    <mergeCell ref="B80:C80"/>
    <mergeCell ref="E80:H80"/>
    <mergeCell ref="E91:H91"/>
    <mergeCell ref="E92:H92"/>
  </mergeCells>
  <conditionalFormatting sqref="B52">
    <cfRule type="expression" dxfId="5" priority="2">
      <formula>$B$52&gt;1</formula>
    </cfRule>
  </conditionalFormatting>
  <conditionalFormatting sqref="C30 C32">
    <cfRule type="expression" dxfId="4" priority="1">
      <formula>$C$28="Variante 2"</formula>
    </cfRule>
  </conditionalFormatting>
  <conditionalFormatting sqref="C35:C36">
    <cfRule type="expression" dxfId="3" priority="3">
      <formula>$C$28="Variante 1"</formula>
    </cfRule>
  </conditionalFormatting>
  <dataValidations count="2">
    <dataValidation type="decimal" operator="greaterThanOrEqual" allowBlank="1" showInputMessage="1" showErrorMessage="1" error="Bitte Verlängerung in Monaten eintragen. Wenn Rechenwert übernommen werden soll, Zelleingabe löschen._x000a_" sqref="D43">
      <formula1>0</formula1>
    </dataValidation>
    <dataValidation type="list" allowBlank="1" showInputMessage="1" showErrorMessage="1" error="Bitte Daten der Variante 1 oder 2 für die Berechnung auswählen!" sqref="C28">
      <formula1>"Variante 1,Variante 2"</formula1>
    </dataValidation>
  </dataValidations>
  <hyperlinks>
    <hyperlink ref="A4" r:id="rId1"/>
    <hyperlink ref="A6" r:id="rId2"/>
  </hyperlinks>
  <pageMargins left="0.7" right="0.7" top="0.78740157499999996" bottom="0.78740157499999996" header="0.3" footer="0.3"/>
  <pageSetup paperSize="9" scale="83" fitToHeight="0" orientation="landscape" horizontalDpi="1200" verticalDpi="1200" r:id="rId3"/>
  <headerFooter>
    <oddFooter>&amp;CRechenmodell MKF COVID-19 f Leistungen der TGA&amp;RSeite &amp;P</oddFooter>
  </headerFooter>
  <rowBreaks count="5" manualBreakCount="5">
    <brk id="21" max="16383" man="1"/>
    <brk id="40" max="16383" man="1"/>
    <brk id="50" max="16383" man="1"/>
    <brk id="69" max="16383" man="1"/>
    <brk id="79" max="1638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P108"/>
  <sheetViews>
    <sheetView zoomScale="85" zoomScaleNormal="85" workbookViewId="0">
      <selection activeCell="B9" sqref="B9:H9"/>
    </sheetView>
  </sheetViews>
  <sheetFormatPr baseColWidth="10" defaultColWidth="12.140625" defaultRowHeight="15" x14ac:dyDescent="0.2"/>
  <cols>
    <col min="1" max="1" width="79.7109375" style="21" customWidth="1"/>
    <col min="2" max="2" width="11.85546875" style="22" customWidth="1"/>
    <col min="3" max="3" width="14.85546875" style="23" customWidth="1"/>
    <col min="4" max="4" width="15.140625" style="157" customWidth="1"/>
    <col min="5" max="8" width="9.28515625" style="37" customWidth="1"/>
    <col min="9" max="16384" width="12.140625" style="20"/>
  </cols>
  <sheetData>
    <row r="1" spans="1:8" s="19" customFormat="1" ht="36.4" customHeight="1" x14ac:dyDescent="0.3">
      <c r="A1" s="352" t="s">
        <v>83</v>
      </c>
      <c r="B1" s="353"/>
      <c r="C1" s="353"/>
      <c r="D1" s="353"/>
      <c r="E1" s="353"/>
      <c r="F1" s="353"/>
      <c r="G1" s="353"/>
      <c r="H1" s="354"/>
    </row>
    <row r="2" spans="1:8" s="19" customFormat="1" ht="18.95" customHeight="1" x14ac:dyDescent="0.3">
      <c r="A2" s="355" t="s">
        <v>93</v>
      </c>
      <c r="B2" s="356"/>
      <c r="C2" s="356"/>
      <c r="D2" s="356"/>
      <c r="E2" s="356"/>
      <c r="F2" s="356"/>
      <c r="G2" s="356"/>
      <c r="H2" s="278"/>
    </row>
    <row r="3" spans="1:8" ht="30" customHeight="1" x14ac:dyDescent="0.2">
      <c r="A3" s="357" t="s">
        <v>94</v>
      </c>
      <c r="B3" s="358"/>
      <c r="C3" s="358"/>
      <c r="D3" s="358"/>
      <c r="E3" s="358"/>
      <c r="F3" s="358"/>
      <c r="G3" s="358"/>
      <c r="H3" s="359"/>
    </row>
    <row r="4" spans="1:8" ht="30" customHeight="1" x14ac:dyDescent="0.2">
      <c r="A4" s="360" t="s">
        <v>91</v>
      </c>
      <c r="B4" s="361"/>
      <c r="C4" s="361"/>
      <c r="D4" s="361"/>
      <c r="E4" s="361"/>
      <c r="F4" s="361"/>
      <c r="G4" s="361"/>
      <c r="H4" s="362"/>
    </row>
    <row r="5" spans="1:8" ht="30" customHeight="1" x14ac:dyDescent="0.2">
      <c r="A5" s="363" t="s">
        <v>92</v>
      </c>
      <c r="B5" s="364"/>
      <c r="C5" s="364"/>
      <c r="D5" s="364"/>
      <c r="E5" s="364"/>
      <c r="F5" s="364"/>
      <c r="G5" s="364"/>
      <c r="H5" s="365"/>
    </row>
    <row r="6" spans="1:8" ht="18" customHeight="1" thickBot="1" x14ac:dyDescent="0.25">
      <c r="A6" s="349" t="s">
        <v>60</v>
      </c>
      <c r="B6" s="350"/>
      <c r="C6" s="350"/>
      <c r="D6" s="350"/>
      <c r="E6" s="350"/>
      <c r="F6" s="350"/>
      <c r="G6" s="350"/>
      <c r="H6" s="351"/>
    </row>
    <row r="7" spans="1:8" ht="15.75" thickBot="1" x14ac:dyDescent="0.25">
      <c r="A7" s="168"/>
      <c r="B7" s="29"/>
      <c r="C7" s="35"/>
      <c r="D7" s="169"/>
      <c r="E7" s="24"/>
      <c r="F7" s="24"/>
      <c r="G7" s="24"/>
      <c r="H7" s="170"/>
    </row>
    <row r="8" spans="1:8" ht="22.5" customHeight="1" thickBot="1" x14ac:dyDescent="0.25">
      <c r="A8" s="323" t="s">
        <v>62</v>
      </c>
      <c r="B8" s="324"/>
      <c r="C8" s="325"/>
      <c r="D8" s="25"/>
      <c r="E8" s="26"/>
      <c r="F8" s="26"/>
      <c r="G8" s="26"/>
      <c r="H8" s="171"/>
    </row>
    <row r="9" spans="1:8" ht="22.5" customHeight="1" thickBot="1" x14ac:dyDescent="0.25">
      <c r="A9" s="261" t="s">
        <v>71</v>
      </c>
      <c r="B9" s="326" t="s">
        <v>80</v>
      </c>
      <c r="C9" s="326"/>
      <c r="D9" s="326"/>
      <c r="E9" s="326"/>
      <c r="F9" s="326"/>
      <c r="G9" s="326"/>
      <c r="H9" s="327"/>
    </row>
    <row r="10" spans="1:8" ht="22.5" customHeight="1" thickBot="1" x14ac:dyDescent="0.25">
      <c r="A10" s="261" t="s">
        <v>72</v>
      </c>
      <c r="B10" s="326" t="s">
        <v>81</v>
      </c>
      <c r="C10" s="326"/>
      <c r="D10" s="326"/>
      <c r="E10" s="326"/>
      <c r="F10" s="326"/>
      <c r="G10" s="326"/>
      <c r="H10" s="327"/>
    </row>
    <row r="11" spans="1:8" ht="22.5" customHeight="1" x14ac:dyDescent="0.2">
      <c r="A11" s="172" t="s">
        <v>54</v>
      </c>
      <c r="B11" s="27" t="s">
        <v>0</v>
      </c>
      <c r="C11" s="5">
        <v>120000</v>
      </c>
      <c r="D11" s="158" t="s">
        <v>44</v>
      </c>
      <c r="E11" s="28"/>
      <c r="F11" s="28"/>
      <c r="G11" s="28"/>
      <c r="H11" s="173"/>
    </row>
    <row r="12" spans="1:8" ht="22.5" customHeight="1" x14ac:dyDescent="0.2">
      <c r="A12" s="174" t="s">
        <v>63</v>
      </c>
      <c r="B12" s="29" t="s">
        <v>0</v>
      </c>
      <c r="C12" s="6">
        <v>50000</v>
      </c>
      <c r="D12" s="159" t="s">
        <v>45</v>
      </c>
      <c r="E12" s="30"/>
      <c r="F12" s="30"/>
      <c r="G12" s="30"/>
      <c r="H12" s="175"/>
    </row>
    <row r="13" spans="1:8" ht="22.5" customHeight="1" thickBot="1" x14ac:dyDescent="0.25">
      <c r="A13" s="176" t="s">
        <v>1</v>
      </c>
      <c r="B13" s="31" t="s">
        <v>2</v>
      </c>
      <c r="C13" s="18">
        <v>1</v>
      </c>
      <c r="D13" s="160" t="s">
        <v>70</v>
      </c>
      <c r="E13" s="32"/>
      <c r="F13" s="32"/>
      <c r="G13" s="32"/>
      <c r="H13" s="177"/>
    </row>
    <row r="14" spans="1:8" ht="22.5" customHeight="1" thickBot="1" x14ac:dyDescent="0.25">
      <c r="A14" s="178"/>
      <c r="B14" s="31"/>
      <c r="C14" s="33"/>
      <c r="D14" s="161" t="s">
        <v>67</v>
      </c>
      <c r="E14" s="34"/>
      <c r="F14" s="34"/>
      <c r="G14" s="34"/>
      <c r="H14" s="179"/>
    </row>
    <row r="15" spans="1:8" ht="22.5" customHeight="1" thickBot="1" x14ac:dyDescent="0.25">
      <c r="A15" s="180"/>
      <c r="B15" s="29"/>
      <c r="C15" s="35"/>
      <c r="D15" s="36"/>
      <c r="H15" s="181"/>
    </row>
    <row r="16" spans="1:8" ht="22.5" customHeight="1" x14ac:dyDescent="0.2">
      <c r="A16" s="182"/>
      <c r="B16" s="38"/>
      <c r="C16" s="39"/>
      <c r="D16" s="328" t="s">
        <v>37</v>
      </c>
      <c r="E16" s="308" t="s">
        <v>17</v>
      </c>
      <c r="F16" s="309"/>
      <c r="G16" s="309"/>
      <c r="H16" s="310"/>
    </row>
    <row r="17" spans="1:8" ht="22.5" customHeight="1" x14ac:dyDescent="0.2">
      <c r="A17" s="168"/>
      <c r="B17" s="29"/>
      <c r="C17" s="40"/>
      <c r="D17" s="329"/>
      <c r="E17" s="41" t="s">
        <v>3</v>
      </c>
      <c r="F17" s="41" t="s">
        <v>4</v>
      </c>
      <c r="G17" s="41" t="s">
        <v>5</v>
      </c>
      <c r="H17" s="128" t="s">
        <v>6</v>
      </c>
    </row>
    <row r="18" spans="1:8" ht="22.5" customHeight="1" thickBot="1" x14ac:dyDescent="0.25">
      <c r="A18" s="183" t="s">
        <v>7</v>
      </c>
      <c r="B18" s="42" t="s">
        <v>0</v>
      </c>
      <c r="C18" s="43">
        <f>C19</f>
        <v>0</v>
      </c>
      <c r="D18" s="44"/>
      <c r="E18" s="45"/>
      <c r="F18" s="45"/>
      <c r="G18" s="45"/>
      <c r="H18" s="184"/>
    </row>
    <row r="19" spans="1:8" ht="45" customHeight="1" x14ac:dyDescent="0.2">
      <c r="A19" s="185" t="s">
        <v>39</v>
      </c>
      <c r="B19" s="46" t="s">
        <v>0</v>
      </c>
      <c r="C19" s="9">
        <v>0</v>
      </c>
      <c r="D19" s="330" t="s">
        <v>64</v>
      </c>
      <c r="E19" s="48">
        <v>400</v>
      </c>
      <c r="F19" s="48">
        <v>1500</v>
      </c>
      <c r="G19" s="48">
        <v>6471</v>
      </c>
      <c r="H19" s="186">
        <v>5000</v>
      </c>
    </row>
    <row r="20" spans="1:8" ht="22.5" customHeight="1" thickBot="1" x14ac:dyDescent="0.25">
      <c r="A20" s="187"/>
      <c r="B20" s="31"/>
      <c r="C20" s="33"/>
      <c r="D20" s="331"/>
      <c r="E20" s="332" t="s">
        <v>18</v>
      </c>
      <c r="F20" s="332"/>
      <c r="G20" s="332"/>
      <c r="H20" s="333"/>
    </row>
    <row r="21" spans="1:8" ht="22.5" customHeight="1" thickBot="1" x14ac:dyDescent="0.25">
      <c r="A21" s="188"/>
      <c r="B21" s="29"/>
      <c r="C21" s="35"/>
      <c r="D21" s="49"/>
      <c r="E21" s="256"/>
      <c r="F21" s="256"/>
      <c r="G21" s="256"/>
      <c r="H21" s="257"/>
    </row>
    <row r="22" spans="1:8" ht="22.5" customHeight="1" thickBot="1" x14ac:dyDescent="0.25">
      <c r="A22" s="189" t="s">
        <v>85</v>
      </c>
      <c r="B22" s="50" t="s">
        <v>0</v>
      </c>
      <c r="C22" s="51">
        <f>C23*C13+C41</f>
        <v>4270</v>
      </c>
      <c r="D22" s="52"/>
      <c r="E22" s="53"/>
      <c r="F22" s="53"/>
      <c r="G22" s="53"/>
      <c r="H22" s="190"/>
    </row>
    <row r="23" spans="1:8" ht="22.5" customHeight="1" x14ac:dyDescent="0.2">
      <c r="A23" s="191" t="s">
        <v>38</v>
      </c>
      <c r="B23" s="54" t="s">
        <v>9</v>
      </c>
      <c r="C23" s="55">
        <f>C24+C26+C38</f>
        <v>2800</v>
      </c>
      <c r="D23" s="56"/>
      <c r="E23" s="57"/>
      <c r="F23" s="57"/>
      <c r="G23" s="57"/>
      <c r="H23" s="192"/>
    </row>
    <row r="24" spans="1:8" ht="46.5" customHeight="1" x14ac:dyDescent="0.2">
      <c r="A24" s="193" t="s">
        <v>73</v>
      </c>
      <c r="B24" s="58" t="s">
        <v>9</v>
      </c>
      <c r="C24" s="8">
        <v>1800</v>
      </c>
      <c r="D24" s="59" t="s">
        <v>8</v>
      </c>
      <c r="E24" s="245">
        <v>800</v>
      </c>
      <c r="F24" s="60">
        <v>1750</v>
      </c>
      <c r="G24" s="60">
        <v>3729</v>
      </c>
      <c r="H24" s="194">
        <v>4500</v>
      </c>
    </row>
    <row r="25" spans="1:8" s="64" customFormat="1" ht="22.5" customHeight="1" x14ac:dyDescent="0.2">
      <c r="A25" s="195"/>
      <c r="B25" s="61"/>
      <c r="C25" s="62"/>
      <c r="D25" s="63"/>
      <c r="E25" s="334" t="s">
        <v>18</v>
      </c>
      <c r="F25" s="335"/>
      <c r="G25" s="335"/>
      <c r="H25" s="336"/>
    </row>
    <row r="26" spans="1:8" ht="22.5" customHeight="1" x14ac:dyDescent="0.2">
      <c r="A26" s="193" t="s">
        <v>10</v>
      </c>
      <c r="B26" s="58" t="s">
        <v>9</v>
      </c>
      <c r="C26" s="65">
        <f>IF(C28="Variante 1",(C30+C32)/20*C27,IF(C28="Variante 2",C27*C35*C36,"Variante?"))</f>
        <v>1000</v>
      </c>
      <c r="D26" s="59"/>
      <c r="E26" s="246"/>
      <c r="F26" s="66"/>
      <c r="G26" s="66"/>
      <c r="H26" s="196"/>
    </row>
    <row r="27" spans="1:8" ht="22.5" customHeight="1" x14ac:dyDescent="0.2">
      <c r="A27" s="197" t="s">
        <v>76</v>
      </c>
      <c r="B27" s="67" t="s">
        <v>9</v>
      </c>
      <c r="C27" s="4">
        <v>10000</v>
      </c>
      <c r="D27" s="47"/>
      <c r="E27" s="247"/>
      <c r="F27" s="68"/>
      <c r="G27" s="68"/>
      <c r="H27" s="198"/>
    </row>
    <row r="28" spans="1:8" ht="22.5" customHeight="1" x14ac:dyDescent="0.2">
      <c r="A28" s="199" t="s">
        <v>65</v>
      </c>
      <c r="B28" s="67"/>
      <c r="C28" s="10" t="s">
        <v>74</v>
      </c>
      <c r="D28" s="47"/>
      <c r="E28" s="248"/>
      <c r="F28" s="166"/>
      <c r="G28" s="68"/>
      <c r="H28" s="198"/>
    </row>
    <row r="29" spans="1:8" ht="22.5" customHeight="1" x14ac:dyDescent="0.2">
      <c r="A29" s="200" t="s">
        <v>66</v>
      </c>
      <c r="B29" s="69"/>
      <c r="C29" s="70"/>
      <c r="D29" s="47"/>
      <c r="E29" s="247"/>
      <c r="F29" s="68"/>
      <c r="G29" s="68"/>
      <c r="H29" s="198"/>
    </row>
    <row r="30" spans="1:8" ht="22.5" customHeight="1" x14ac:dyDescent="0.2">
      <c r="A30" s="197" t="s">
        <v>40</v>
      </c>
      <c r="B30" s="67" t="s">
        <v>11</v>
      </c>
      <c r="C30" s="3">
        <v>1</v>
      </c>
      <c r="D30" s="71" t="s">
        <v>12</v>
      </c>
      <c r="E30" s="249">
        <v>1</v>
      </c>
      <c r="F30" s="72">
        <v>1.5</v>
      </c>
      <c r="G30" s="72">
        <v>3.62</v>
      </c>
      <c r="H30" s="201">
        <v>5</v>
      </c>
    </row>
    <row r="31" spans="1:8" ht="22.5" customHeight="1" x14ac:dyDescent="0.2">
      <c r="A31" s="202"/>
      <c r="B31" s="67"/>
      <c r="C31" s="70"/>
      <c r="D31" s="71"/>
      <c r="E31" s="337" t="s">
        <v>18</v>
      </c>
      <c r="F31" s="338"/>
      <c r="G31" s="338"/>
      <c r="H31" s="339"/>
    </row>
    <row r="32" spans="1:8" ht="22.5" customHeight="1" x14ac:dyDescent="0.2">
      <c r="A32" s="197" t="s">
        <v>41</v>
      </c>
      <c r="B32" s="67" t="s">
        <v>11</v>
      </c>
      <c r="C32" s="3">
        <v>1</v>
      </c>
      <c r="D32" s="71" t="s">
        <v>12</v>
      </c>
      <c r="E32" s="249">
        <v>1</v>
      </c>
      <c r="F32" s="72">
        <v>1</v>
      </c>
      <c r="G32" s="270">
        <v>2.14</v>
      </c>
      <c r="H32" s="201">
        <v>2</v>
      </c>
    </row>
    <row r="33" spans="1:8" ht="22.5" customHeight="1" x14ac:dyDescent="0.2">
      <c r="A33" s="202"/>
      <c r="B33" s="67"/>
      <c r="C33" s="70"/>
      <c r="D33" s="71"/>
      <c r="E33" s="337" t="s">
        <v>18</v>
      </c>
      <c r="F33" s="338"/>
      <c r="G33" s="338"/>
      <c r="H33" s="339"/>
    </row>
    <row r="34" spans="1:8" ht="22.5" customHeight="1" x14ac:dyDescent="0.2">
      <c r="A34" s="203" t="s">
        <v>79</v>
      </c>
      <c r="B34" s="67"/>
      <c r="C34" s="70"/>
      <c r="D34" s="71"/>
      <c r="E34" s="255"/>
      <c r="F34" s="256"/>
      <c r="G34" s="256"/>
      <c r="H34" s="257"/>
    </row>
    <row r="35" spans="1:8" ht="22.5" customHeight="1" x14ac:dyDescent="0.2">
      <c r="A35" s="197" t="s">
        <v>46</v>
      </c>
      <c r="B35" s="67"/>
      <c r="C35" s="263">
        <v>0.1</v>
      </c>
      <c r="D35" s="71" t="s">
        <v>12</v>
      </c>
      <c r="E35" s="250">
        <v>8.2000000000000003E-2</v>
      </c>
      <c r="F35" s="73">
        <v>0.1</v>
      </c>
      <c r="G35" s="73">
        <v>0.11</v>
      </c>
      <c r="H35" s="74">
        <v>0.1</v>
      </c>
    </row>
    <row r="36" spans="1:8" ht="22.5" customHeight="1" x14ac:dyDescent="0.2">
      <c r="A36" s="197" t="s">
        <v>47</v>
      </c>
      <c r="B36" s="67"/>
      <c r="C36" s="7">
        <v>1</v>
      </c>
      <c r="D36" s="71" t="s">
        <v>12</v>
      </c>
      <c r="E36" s="251"/>
      <c r="F36" s="75"/>
      <c r="G36" s="75"/>
      <c r="H36" s="204"/>
    </row>
    <row r="37" spans="1:8" ht="22.5" customHeight="1" x14ac:dyDescent="0.2">
      <c r="A37" s="180"/>
      <c r="B37" s="29"/>
      <c r="C37" s="76"/>
      <c r="D37" s="47"/>
      <c r="E37" s="252"/>
      <c r="F37" s="78"/>
      <c r="G37" s="78"/>
      <c r="H37" s="205"/>
    </row>
    <row r="38" spans="1:8" ht="22.5" customHeight="1" x14ac:dyDescent="0.2">
      <c r="A38" s="206" t="s">
        <v>13</v>
      </c>
      <c r="B38" s="58" t="s">
        <v>9</v>
      </c>
      <c r="C38" s="167">
        <v>0</v>
      </c>
      <c r="D38" s="59" t="s">
        <v>14</v>
      </c>
      <c r="E38" s="340"/>
      <c r="F38" s="341"/>
      <c r="G38" s="341"/>
      <c r="H38" s="342"/>
    </row>
    <row r="39" spans="1:8" ht="22.5" customHeight="1" x14ac:dyDescent="0.2">
      <c r="A39" s="207"/>
      <c r="B39" s="87"/>
      <c r="C39" s="162"/>
      <c r="D39" s="163"/>
      <c r="E39" s="253"/>
      <c r="F39" s="164"/>
      <c r="G39" s="164"/>
      <c r="H39" s="208"/>
    </row>
    <row r="40" spans="1:8" ht="22.5" customHeight="1" x14ac:dyDescent="0.2">
      <c r="A40" s="180"/>
      <c r="B40" s="29"/>
      <c r="C40" s="80"/>
      <c r="D40" s="81"/>
      <c r="E40" s="77"/>
      <c r="F40" s="77"/>
      <c r="G40" s="77"/>
      <c r="H40" s="205"/>
    </row>
    <row r="41" spans="1:8" ht="22.5" customHeight="1" x14ac:dyDescent="0.2">
      <c r="A41" s="209" t="s">
        <v>86</v>
      </c>
      <c r="B41" s="82" t="s">
        <v>0</v>
      </c>
      <c r="C41" s="83">
        <f>C42*C44</f>
        <v>1470</v>
      </c>
      <c r="D41" s="84"/>
      <c r="E41" s="86"/>
      <c r="F41" s="86"/>
      <c r="G41" s="86"/>
      <c r="H41" s="210"/>
    </row>
    <row r="42" spans="1:8" ht="85.35" customHeight="1" x14ac:dyDescent="0.2">
      <c r="A42" s="211" t="s">
        <v>87</v>
      </c>
      <c r="B42" s="29" t="s">
        <v>2</v>
      </c>
      <c r="C42" s="271">
        <f>IF(D43&lt;&gt;"",D43,(ROUND((D47)*C13,3)))</f>
        <v>9.8000000000000004E-2</v>
      </c>
      <c r="D42" s="274" t="str">
        <f>(ROUND((D47)*C13,3)&amp;" Monate gem Pkt 3 ["&amp;D47*100&amp;"% x "&amp;C13&amp;" Monat(e)]; Rechen-wert übernehmen bzw projektspezifisch eingeben:")</f>
        <v>0,098 Monate gem Pkt 3 [9,77% x 1 Monat(e)]; Rechen-wert übernehmen bzw projektspezifisch eingeben:</v>
      </c>
      <c r="E42" s="343" t="s">
        <v>84</v>
      </c>
      <c r="F42" s="344"/>
      <c r="G42" s="344"/>
      <c r="H42" s="345"/>
    </row>
    <row r="43" spans="1:8" ht="22.5" customHeight="1" x14ac:dyDescent="0.2">
      <c r="A43" s="212"/>
      <c r="B43" s="87"/>
      <c r="C43" s="272"/>
      <c r="D43" s="273"/>
      <c r="E43" s="346"/>
      <c r="F43" s="347"/>
      <c r="G43" s="347"/>
      <c r="H43" s="348"/>
    </row>
    <row r="44" spans="1:8" ht="22.5" customHeight="1" thickBot="1" x14ac:dyDescent="0.25">
      <c r="A44" s="213" t="s">
        <v>61</v>
      </c>
      <c r="B44" s="88" t="s">
        <v>9</v>
      </c>
      <c r="C44" s="17">
        <v>15000</v>
      </c>
      <c r="D44" s="89"/>
      <c r="E44" s="321"/>
      <c r="F44" s="321"/>
      <c r="G44" s="321"/>
      <c r="H44" s="322"/>
    </row>
    <row r="45" spans="1:8" ht="22.5" customHeight="1" thickBot="1" x14ac:dyDescent="0.25">
      <c r="A45" s="188"/>
      <c r="B45" s="29"/>
      <c r="C45" s="80"/>
      <c r="D45" s="81"/>
      <c r="E45" s="90"/>
      <c r="F45" s="90"/>
      <c r="G45" s="90"/>
      <c r="H45" s="130"/>
    </row>
    <row r="46" spans="1:8" ht="22.5" customHeight="1" x14ac:dyDescent="0.2">
      <c r="A46" s="214" t="s">
        <v>49</v>
      </c>
      <c r="B46" s="91"/>
      <c r="C46" s="92">
        <f>((1+C49)*(1+B51)*(1+B80)-1)*C12</f>
        <v>4886.83</v>
      </c>
      <c r="D46" s="262" t="s">
        <v>82</v>
      </c>
      <c r="E46" s="308" t="s">
        <v>17</v>
      </c>
      <c r="F46" s="309"/>
      <c r="G46" s="309"/>
      <c r="H46" s="310"/>
    </row>
    <row r="47" spans="1:8" ht="22.5" customHeight="1" thickBot="1" x14ac:dyDescent="0.25">
      <c r="A47" s="215" t="s">
        <v>90</v>
      </c>
      <c r="B47" s="311">
        <f>(1+C49)*(1+B51)*(1+B80)-1</f>
        <v>9.7699999999999995E-2</v>
      </c>
      <c r="C47" s="311"/>
      <c r="D47" s="277">
        <f>(1+C49)*(1+B51)*(1+B80-C88)-1</f>
        <v>9.7699999999999995E-2</v>
      </c>
      <c r="E47" s="93" t="s">
        <v>3</v>
      </c>
      <c r="F47" s="94" t="s">
        <v>4</v>
      </c>
      <c r="G47" s="94" t="s">
        <v>5</v>
      </c>
      <c r="H47" s="95" t="s">
        <v>6</v>
      </c>
    </row>
    <row r="48" spans="1:8" ht="22.5" customHeight="1" x14ac:dyDescent="0.2">
      <c r="A48" s="216"/>
      <c r="B48" s="96"/>
      <c r="C48" s="80"/>
      <c r="D48" s="79"/>
      <c r="E48" s="312"/>
      <c r="F48" s="313"/>
      <c r="G48" s="313"/>
      <c r="H48" s="314"/>
    </row>
    <row r="49" spans="1:8" ht="45" customHeight="1" x14ac:dyDescent="0.2">
      <c r="A49" s="217" t="s">
        <v>55</v>
      </c>
      <c r="B49" s="97"/>
      <c r="C49" s="15">
        <v>0.04</v>
      </c>
      <c r="D49" s="98" t="s">
        <v>20</v>
      </c>
      <c r="E49" s="99">
        <v>0.02</v>
      </c>
      <c r="F49" s="100">
        <v>0.04</v>
      </c>
      <c r="G49" s="100">
        <v>3.4000000000000002E-2</v>
      </c>
      <c r="H49" s="101">
        <v>4.4999999999999998E-2</v>
      </c>
    </row>
    <row r="50" spans="1:8" ht="22.5" customHeight="1" x14ac:dyDescent="0.2">
      <c r="A50" s="218"/>
      <c r="B50" s="11"/>
      <c r="C50" s="1"/>
      <c r="D50" s="102"/>
      <c r="E50" s="315"/>
      <c r="F50" s="315"/>
      <c r="G50" s="315"/>
      <c r="H50" s="316"/>
    </row>
    <row r="51" spans="1:8" ht="22.5" customHeight="1" x14ac:dyDescent="0.2">
      <c r="A51" s="219" t="s">
        <v>56</v>
      </c>
      <c r="B51" s="317">
        <f>B55+B58+B61+B64+B67+B70+B73+B76</f>
        <v>4.2999999999999997E-2</v>
      </c>
      <c r="C51" s="318"/>
      <c r="D51" s="319" t="str">
        <f>IF(B52&gt;1,"Summe d Tätigkeiten &gt;100%!!","")</f>
        <v/>
      </c>
      <c r="E51" s="103"/>
      <c r="F51" s="104"/>
      <c r="G51" s="104"/>
      <c r="H51" s="105"/>
    </row>
    <row r="52" spans="1:8" ht="22.5" customHeight="1" x14ac:dyDescent="0.2">
      <c r="A52" s="220" t="s">
        <v>77</v>
      </c>
      <c r="B52" s="12">
        <f>B56+B59+B62+B65+B68+B71+B74+B77</f>
        <v>1</v>
      </c>
      <c r="C52" s="35"/>
      <c r="D52" s="320"/>
      <c r="E52" s="106"/>
      <c r="F52" s="107"/>
      <c r="G52" s="107"/>
      <c r="H52" s="108"/>
    </row>
    <row r="53" spans="1:8" ht="61.35" customHeight="1" x14ac:dyDescent="0.2">
      <c r="A53" s="301" t="s">
        <v>42</v>
      </c>
      <c r="B53" s="13" t="s">
        <v>78</v>
      </c>
      <c r="C53" s="14" t="s">
        <v>58</v>
      </c>
      <c r="D53" s="109"/>
      <c r="E53" s="303"/>
      <c r="F53" s="304"/>
      <c r="G53" s="304"/>
      <c r="H53" s="305"/>
    </row>
    <row r="54" spans="1:8" ht="50.85" customHeight="1" thickBot="1" x14ac:dyDescent="0.25">
      <c r="A54" s="302"/>
      <c r="B54" s="306" t="s">
        <v>59</v>
      </c>
      <c r="C54" s="307"/>
      <c r="D54" s="110"/>
      <c r="E54" s="111"/>
      <c r="F54" s="112"/>
      <c r="G54" s="112"/>
      <c r="H54" s="113"/>
    </row>
    <row r="55" spans="1:8" ht="22.5" customHeight="1" x14ac:dyDescent="0.2">
      <c r="A55" s="221" t="s">
        <v>22</v>
      </c>
      <c r="B55" s="299">
        <f>B56*C56*B57</f>
        <v>1.5E-3</v>
      </c>
      <c r="C55" s="300"/>
      <c r="D55" s="79"/>
      <c r="E55" s="90"/>
      <c r="F55" s="90"/>
      <c r="G55" s="90"/>
      <c r="H55" s="130"/>
    </row>
    <row r="56" spans="1:8" ht="22.5" customHeight="1" x14ac:dyDescent="0.2">
      <c r="A56" s="222" t="s">
        <v>23</v>
      </c>
      <c r="B56" s="258">
        <v>0.1</v>
      </c>
      <c r="C56" s="259">
        <v>0.1</v>
      </c>
      <c r="D56" s="114" t="s">
        <v>50</v>
      </c>
      <c r="E56" s="99">
        <v>0.2</v>
      </c>
      <c r="F56" s="100">
        <v>0.3</v>
      </c>
      <c r="G56" s="100">
        <v>0.39300000000000002</v>
      </c>
      <c r="H56" s="101">
        <v>0.5</v>
      </c>
    </row>
    <row r="57" spans="1:8" ht="22.5" customHeight="1" thickBot="1" x14ac:dyDescent="0.25">
      <c r="A57" s="223" t="s">
        <v>19</v>
      </c>
      <c r="B57" s="281">
        <v>0.15</v>
      </c>
      <c r="C57" s="282"/>
      <c r="D57" s="115" t="s">
        <v>51</v>
      </c>
      <c r="E57" s="254">
        <v>0.1</v>
      </c>
      <c r="F57" s="116">
        <v>0.15</v>
      </c>
      <c r="G57" s="116">
        <v>0.27</v>
      </c>
      <c r="H57" s="224">
        <v>0.33</v>
      </c>
    </row>
    <row r="58" spans="1:8" ht="22.5" customHeight="1" x14ac:dyDescent="0.2">
      <c r="A58" s="225" t="s">
        <v>24</v>
      </c>
      <c r="B58" s="299">
        <f>B59*C59*B60</f>
        <v>1.2E-2</v>
      </c>
      <c r="C58" s="300"/>
      <c r="D58" s="85"/>
      <c r="E58" s="133"/>
      <c r="F58" s="117"/>
      <c r="G58" s="117"/>
      <c r="H58" s="134"/>
    </row>
    <row r="59" spans="1:8" ht="22.5" customHeight="1" x14ac:dyDescent="0.2">
      <c r="A59" s="222" t="s">
        <v>23</v>
      </c>
      <c r="B59" s="258">
        <v>0.15</v>
      </c>
      <c r="C59" s="259">
        <v>0.4</v>
      </c>
      <c r="D59" s="114" t="s">
        <v>50</v>
      </c>
      <c r="E59" s="99">
        <v>0.25</v>
      </c>
      <c r="F59" s="100">
        <v>0.5</v>
      </c>
      <c r="G59" s="100">
        <v>0.49299999999999999</v>
      </c>
      <c r="H59" s="101">
        <v>0.8</v>
      </c>
    </row>
    <row r="60" spans="1:8" ht="22.5" customHeight="1" thickBot="1" x14ac:dyDescent="0.25">
      <c r="A60" s="223" t="s">
        <v>19</v>
      </c>
      <c r="B60" s="281">
        <v>0.2</v>
      </c>
      <c r="C60" s="282"/>
      <c r="D60" s="115" t="s">
        <v>51</v>
      </c>
      <c r="E60" s="254">
        <v>0.14000000000000001</v>
      </c>
      <c r="F60" s="116">
        <v>0.2</v>
      </c>
      <c r="G60" s="116">
        <v>0.23400000000000001</v>
      </c>
      <c r="H60" s="224">
        <v>0.25</v>
      </c>
    </row>
    <row r="61" spans="1:8" ht="22.5" customHeight="1" x14ac:dyDescent="0.2">
      <c r="A61" s="225" t="s">
        <v>25</v>
      </c>
      <c r="B61" s="299">
        <f>B62*C62*B63</f>
        <v>1.38E-2</v>
      </c>
      <c r="C61" s="300"/>
      <c r="D61" s="85"/>
      <c r="E61" s="133"/>
      <c r="F61" s="117"/>
      <c r="G61" s="117"/>
      <c r="H61" s="134"/>
    </row>
    <row r="62" spans="1:8" ht="22.5" customHeight="1" x14ac:dyDescent="0.2">
      <c r="A62" s="222" t="s">
        <v>23</v>
      </c>
      <c r="B62" s="258">
        <v>0.1</v>
      </c>
      <c r="C62" s="259">
        <v>0.55000000000000004</v>
      </c>
      <c r="D62" s="114" t="s">
        <v>50</v>
      </c>
      <c r="E62" s="99">
        <v>0.5</v>
      </c>
      <c r="F62" s="100">
        <v>0.75</v>
      </c>
      <c r="G62" s="100">
        <v>0.61799999999999999</v>
      </c>
      <c r="H62" s="101">
        <v>0.8</v>
      </c>
    </row>
    <row r="63" spans="1:8" ht="22.5" customHeight="1" thickBot="1" x14ac:dyDescent="0.25">
      <c r="A63" s="223" t="s">
        <v>19</v>
      </c>
      <c r="B63" s="281">
        <v>0.25</v>
      </c>
      <c r="C63" s="282"/>
      <c r="D63" s="115" t="s">
        <v>51</v>
      </c>
      <c r="E63" s="254">
        <v>0.15</v>
      </c>
      <c r="F63" s="116">
        <v>0.25</v>
      </c>
      <c r="G63" s="116">
        <v>0.28399999999999997</v>
      </c>
      <c r="H63" s="224">
        <v>0.3</v>
      </c>
    </row>
    <row r="64" spans="1:8" ht="22.5" customHeight="1" x14ac:dyDescent="0.2">
      <c r="A64" s="225" t="s">
        <v>26</v>
      </c>
      <c r="B64" s="299">
        <f>B65*C65*B66</f>
        <v>3.0000000000000001E-3</v>
      </c>
      <c r="C64" s="300"/>
      <c r="D64" s="85"/>
      <c r="E64" s="133"/>
      <c r="F64" s="117"/>
      <c r="G64" s="117"/>
      <c r="H64" s="134"/>
    </row>
    <row r="65" spans="1:8" ht="22.5" customHeight="1" x14ac:dyDescent="0.2">
      <c r="A65" s="222" t="s">
        <v>23</v>
      </c>
      <c r="B65" s="258">
        <v>0.15</v>
      </c>
      <c r="C65" s="259">
        <v>0.2</v>
      </c>
      <c r="D65" s="114" t="s">
        <v>50</v>
      </c>
      <c r="E65" s="99">
        <v>0.1</v>
      </c>
      <c r="F65" s="100">
        <v>0.1</v>
      </c>
      <c r="G65" s="100">
        <v>0.23599999999999999</v>
      </c>
      <c r="H65" s="101">
        <v>0.31</v>
      </c>
    </row>
    <row r="66" spans="1:8" ht="22.5" customHeight="1" thickBot="1" x14ac:dyDescent="0.25">
      <c r="A66" s="223" t="s">
        <v>19</v>
      </c>
      <c r="B66" s="281">
        <v>0.1</v>
      </c>
      <c r="C66" s="282"/>
      <c r="D66" s="115" t="s">
        <v>51</v>
      </c>
      <c r="E66" s="254">
        <v>0.1</v>
      </c>
      <c r="F66" s="116">
        <v>0.1</v>
      </c>
      <c r="G66" s="116">
        <v>0.153</v>
      </c>
      <c r="H66" s="224">
        <v>0.1</v>
      </c>
    </row>
    <row r="67" spans="1:8" ht="22.5" customHeight="1" x14ac:dyDescent="0.2">
      <c r="A67" s="225" t="s">
        <v>27</v>
      </c>
      <c r="B67" s="299">
        <f>B68*C68*B69</f>
        <v>6.7999999999999996E-3</v>
      </c>
      <c r="C67" s="300"/>
      <c r="D67" s="85"/>
      <c r="E67" s="133"/>
      <c r="F67" s="117"/>
      <c r="G67" s="117"/>
      <c r="H67" s="134"/>
    </row>
    <row r="68" spans="1:8" ht="22.5" customHeight="1" x14ac:dyDescent="0.2">
      <c r="A68" s="222" t="s">
        <v>23</v>
      </c>
      <c r="B68" s="258">
        <v>0.15</v>
      </c>
      <c r="C68" s="259">
        <v>0.3</v>
      </c>
      <c r="D68" s="114" t="s">
        <v>50</v>
      </c>
      <c r="E68" s="99">
        <v>0.25</v>
      </c>
      <c r="F68" s="100">
        <v>0.3</v>
      </c>
      <c r="G68" s="100">
        <v>0.38</v>
      </c>
      <c r="H68" s="101">
        <v>0.5</v>
      </c>
    </row>
    <row r="69" spans="1:8" ht="22.5" customHeight="1" x14ac:dyDescent="0.2">
      <c r="A69" s="223" t="s">
        <v>19</v>
      </c>
      <c r="B69" s="281">
        <v>0.15</v>
      </c>
      <c r="C69" s="282"/>
      <c r="D69" s="115" t="s">
        <v>51</v>
      </c>
      <c r="E69" s="99">
        <v>0.1</v>
      </c>
      <c r="F69" s="100">
        <v>0.15</v>
      </c>
      <c r="G69" s="100">
        <v>0.17899999999999999</v>
      </c>
      <c r="H69" s="101">
        <v>0.25</v>
      </c>
    </row>
    <row r="70" spans="1:8" ht="22.5" customHeight="1" x14ac:dyDescent="0.2">
      <c r="A70" s="225" t="s">
        <v>32</v>
      </c>
      <c r="B70" s="283">
        <f>B71*C71*B72</f>
        <v>1.8E-3</v>
      </c>
      <c r="C70" s="284"/>
      <c r="D70" s="85"/>
      <c r="E70" s="133"/>
      <c r="F70" s="117"/>
      <c r="G70" s="117"/>
      <c r="H70" s="134"/>
    </row>
    <row r="71" spans="1:8" ht="22.5" customHeight="1" x14ac:dyDescent="0.2">
      <c r="A71" s="222" t="s">
        <v>23</v>
      </c>
      <c r="B71" s="258">
        <v>0.15</v>
      </c>
      <c r="C71" s="259">
        <v>0.15</v>
      </c>
      <c r="D71" s="114" t="s">
        <v>50</v>
      </c>
      <c r="E71" s="99">
        <v>0.04</v>
      </c>
      <c r="F71" s="100">
        <v>0.1</v>
      </c>
      <c r="G71" s="100">
        <v>0.159</v>
      </c>
      <c r="H71" s="101">
        <v>0.21</v>
      </c>
    </row>
    <row r="72" spans="1:8" ht="22.5" customHeight="1" x14ac:dyDescent="0.2">
      <c r="A72" s="226" t="s">
        <v>19</v>
      </c>
      <c r="B72" s="285">
        <v>0.08</v>
      </c>
      <c r="C72" s="286"/>
      <c r="D72" s="119" t="s">
        <v>51</v>
      </c>
      <c r="E72" s="254">
        <v>5.6000000000000001E-2</v>
      </c>
      <c r="F72" s="116">
        <v>8.3000000000000004E-2</v>
      </c>
      <c r="G72" s="116">
        <v>0.114</v>
      </c>
      <c r="H72" s="224">
        <v>0.1</v>
      </c>
    </row>
    <row r="73" spans="1:8" ht="22.5" customHeight="1" x14ac:dyDescent="0.2">
      <c r="A73" s="225" t="s">
        <v>28</v>
      </c>
      <c r="B73" s="283">
        <f>B74*C74*B75</f>
        <v>2.8E-3</v>
      </c>
      <c r="C73" s="284"/>
      <c r="D73" s="85"/>
      <c r="E73" s="133"/>
      <c r="F73" s="117"/>
      <c r="G73" s="117"/>
      <c r="H73" s="134"/>
    </row>
    <row r="74" spans="1:8" ht="22.5" customHeight="1" x14ac:dyDescent="0.2">
      <c r="A74" s="222" t="s">
        <v>23</v>
      </c>
      <c r="B74" s="258">
        <v>0.1</v>
      </c>
      <c r="C74" s="259">
        <v>0.25</v>
      </c>
      <c r="D74" s="114" t="s">
        <v>50</v>
      </c>
      <c r="E74" s="99">
        <v>0.17499999999999999</v>
      </c>
      <c r="F74" s="100">
        <v>0.22500000000000001</v>
      </c>
      <c r="G74" s="100">
        <v>0.27300000000000002</v>
      </c>
      <c r="H74" s="101">
        <v>0.25</v>
      </c>
    </row>
    <row r="75" spans="1:8" ht="22.5" customHeight="1" x14ac:dyDescent="0.2">
      <c r="A75" s="223" t="s">
        <v>19</v>
      </c>
      <c r="B75" s="281">
        <v>0.11</v>
      </c>
      <c r="C75" s="282"/>
      <c r="D75" s="115" t="s">
        <v>51</v>
      </c>
      <c r="E75" s="254">
        <v>8.2000000000000003E-2</v>
      </c>
      <c r="F75" s="116">
        <v>0.11</v>
      </c>
      <c r="G75" s="116">
        <v>0.152</v>
      </c>
      <c r="H75" s="224">
        <v>0.15</v>
      </c>
    </row>
    <row r="76" spans="1:8" ht="22.5" customHeight="1" x14ac:dyDescent="0.2">
      <c r="A76" s="225" t="s">
        <v>29</v>
      </c>
      <c r="B76" s="287">
        <f>B77*C77*B78</f>
        <v>1.2999999999999999E-3</v>
      </c>
      <c r="C76" s="287"/>
      <c r="D76" s="118"/>
      <c r="E76" s="133"/>
      <c r="F76" s="117"/>
      <c r="G76" s="117"/>
      <c r="H76" s="134"/>
    </row>
    <row r="77" spans="1:8" ht="22.5" customHeight="1" x14ac:dyDescent="0.2">
      <c r="A77" s="222" t="s">
        <v>23</v>
      </c>
      <c r="B77" s="259">
        <v>0.1</v>
      </c>
      <c r="C77" s="258">
        <v>0.25</v>
      </c>
      <c r="D77" s="114" t="s">
        <v>50</v>
      </c>
      <c r="E77" s="99">
        <v>7.4999999999999997E-2</v>
      </c>
      <c r="F77" s="100">
        <v>0.2</v>
      </c>
      <c r="G77" s="100">
        <v>0.24399999999999999</v>
      </c>
      <c r="H77" s="101">
        <v>0.22500000000000001</v>
      </c>
    </row>
    <row r="78" spans="1:8" ht="22.5" customHeight="1" x14ac:dyDescent="0.2">
      <c r="A78" s="223" t="s">
        <v>19</v>
      </c>
      <c r="B78" s="282">
        <v>0.05</v>
      </c>
      <c r="C78" s="288"/>
      <c r="D78" s="115" t="s">
        <v>51</v>
      </c>
      <c r="E78" s="254">
        <v>0.05</v>
      </c>
      <c r="F78" s="116">
        <v>0.05</v>
      </c>
      <c r="G78" s="116">
        <v>0.123</v>
      </c>
      <c r="H78" s="224">
        <v>0.1</v>
      </c>
    </row>
    <row r="79" spans="1:8" ht="22.5" customHeight="1" x14ac:dyDescent="0.2">
      <c r="A79" s="226"/>
      <c r="B79" s="120"/>
      <c r="C79" s="120"/>
      <c r="D79" s="121"/>
      <c r="E79" s="2"/>
      <c r="F79" s="2"/>
      <c r="G79" s="2"/>
      <c r="H79" s="227"/>
    </row>
    <row r="80" spans="1:8" ht="22.5" customHeight="1" x14ac:dyDescent="0.2">
      <c r="A80" s="122" t="s">
        <v>48</v>
      </c>
      <c r="B80" s="289">
        <f>C83*C84+C86*C87+C89*C90</f>
        <v>1.2E-2</v>
      </c>
      <c r="C80" s="289"/>
      <c r="D80" s="123"/>
      <c r="E80" s="290" t="s">
        <v>17</v>
      </c>
      <c r="F80" s="291"/>
      <c r="G80" s="291"/>
      <c r="H80" s="292"/>
    </row>
    <row r="81" spans="1:8" ht="22.5" customHeight="1" x14ac:dyDescent="0.2">
      <c r="A81" s="124"/>
      <c r="B81" s="87"/>
      <c r="C81" s="125"/>
      <c r="D81" s="126"/>
      <c r="E81" s="127" t="s">
        <v>3</v>
      </c>
      <c r="F81" s="41" t="s">
        <v>4</v>
      </c>
      <c r="G81" s="41" t="s">
        <v>5</v>
      </c>
      <c r="H81" s="128" t="s">
        <v>6</v>
      </c>
    </row>
    <row r="82" spans="1:8" ht="22.5" customHeight="1" x14ac:dyDescent="0.2">
      <c r="A82" s="221" t="s">
        <v>30</v>
      </c>
      <c r="B82" s="96"/>
      <c r="C82" s="260">
        <f>C83*C84</f>
        <v>6.0000000000000001E-3</v>
      </c>
      <c r="D82" s="79"/>
      <c r="E82" s="129"/>
      <c r="F82" s="90"/>
      <c r="G82" s="90"/>
      <c r="H82" s="130"/>
    </row>
    <row r="83" spans="1:8" ht="22.5" customHeight="1" x14ac:dyDescent="0.2">
      <c r="A83" s="222" t="s">
        <v>43</v>
      </c>
      <c r="B83" s="11"/>
      <c r="C83" s="258">
        <v>0.12</v>
      </c>
      <c r="D83" s="114" t="s">
        <v>50</v>
      </c>
      <c r="E83" s="99">
        <v>9.5000000000000001E-2</v>
      </c>
      <c r="F83" s="100">
        <v>0.1</v>
      </c>
      <c r="G83" s="100">
        <v>0.22800000000000001</v>
      </c>
      <c r="H83" s="101">
        <v>0.2</v>
      </c>
    </row>
    <row r="84" spans="1:8" ht="22.5" customHeight="1" x14ac:dyDescent="0.2">
      <c r="A84" s="223" t="s">
        <v>21</v>
      </c>
      <c r="B84" s="131"/>
      <c r="C84" s="258">
        <v>0.05</v>
      </c>
      <c r="D84" s="115" t="s">
        <v>51</v>
      </c>
      <c r="E84" s="99">
        <v>0.02</v>
      </c>
      <c r="F84" s="100">
        <v>0.05</v>
      </c>
      <c r="G84" s="100">
        <v>9.6000000000000002E-2</v>
      </c>
      <c r="H84" s="101">
        <v>0.1</v>
      </c>
    </row>
    <row r="85" spans="1:8" ht="22.5" customHeight="1" x14ac:dyDescent="0.2">
      <c r="A85" s="225" t="s">
        <v>57</v>
      </c>
      <c r="B85" s="132"/>
      <c r="C85" s="260">
        <f>C86*C87</f>
        <v>6.0000000000000001E-3</v>
      </c>
      <c r="D85" s="85"/>
      <c r="E85" s="133"/>
      <c r="F85" s="117"/>
      <c r="G85" s="117"/>
      <c r="H85" s="134"/>
    </row>
    <row r="86" spans="1:8" ht="22.5" customHeight="1" x14ac:dyDescent="0.2">
      <c r="A86" s="222" t="s">
        <v>35</v>
      </c>
      <c r="B86" s="11"/>
      <c r="C86" s="258">
        <v>0.15</v>
      </c>
      <c r="D86" s="114" t="s">
        <v>50</v>
      </c>
      <c r="E86" s="99">
        <v>0.1</v>
      </c>
      <c r="F86" s="100">
        <v>0.2</v>
      </c>
      <c r="G86" s="100">
        <v>0.40699999999999997</v>
      </c>
      <c r="H86" s="101">
        <v>0.79</v>
      </c>
    </row>
    <row r="87" spans="1:8" ht="22.5" customHeight="1" x14ac:dyDescent="0.2">
      <c r="A87" s="228" t="s">
        <v>34</v>
      </c>
      <c r="B87" s="131"/>
      <c r="C87" s="258">
        <v>0.04</v>
      </c>
      <c r="D87" s="115" t="s">
        <v>51</v>
      </c>
      <c r="E87" s="99">
        <v>0.01</v>
      </c>
      <c r="F87" s="100">
        <v>0.04</v>
      </c>
      <c r="G87" s="100">
        <v>5.0999999999999997E-2</v>
      </c>
      <c r="H87" s="101">
        <v>0.05</v>
      </c>
    </row>
    <row r="88" spans="1:8" ht="22.5" customHeight="1" x14ac:dyDescent="0.2">
      <c r="A88" s="225" t="s">
        <v>33</v>
      </c>
      <c r="B88" s="132"/>
      <c r="C88" s="260">
        <f>C89*C90</f>
        <v>0</v>
      </c>
      <c r="D88" s="85"/>
      <c r="E88" s="85"/>
      <c r="F88" s="118"/>
      <c r="G88" s="118"/>
      <c r="H88" s="135"/>
    </row>
    <row r="89" spans="1:8" ht="22.5" customHeight="1" x14ac:dyDescent="0.2">
      <c r="A89" s="222" t="s">
        <v>36</v>
      </c>
      <c r="B89" s="96"/>
      <c r="C89" s="258">
        <v>0</v>
      </c>
      <c r="D89" s="114" t="s">
        <v>50</v>
      </c>
      <c r="E89" s="99">
        <v>0</v>
      </c>
      <c r="F89" s="100">
        <v>0</v>
      </c>
      <c r="G89" s="100">
        <v>0.16800000000000001</v>
      </c>
      <c r="H89" s="101">
        <v>0.05</v>
      </c>
    </row>
    <row r="90" spans="1:8" ht="22.5" customHeight="1" thickBot="1" x14ac:dyDescent="0.25">
      <c r="A90" s="229" t="s">
        <v>31</v>
      </c>
      <c r="B90" s="136"/>
      <c r="C90" s="258">
        <v>0</v>
      </c>
      <c r="D90" s="115" t="s">
        <v>51</v>
      </c>
      <c r="E90" s="99">
        <v>0</v>
      </c>
      <c r="F90" s="100">
        <v>0</v>
      </c>
      <c r="G90" s="100">
        <v>1.4E-2</v>
      </c>
      <c r="H90" s="101">
        <v>8.0000000000000002E-3</v>
      </c>
    </row>
    <row r="91" spans="1:8" ht="29.45" customHeight="1" x14ac:dyDescent="0.2">
      <c r="A91" s="230"/>
      <c r="B91" s="137"/>
      <c r="C91" s="138"/>
      <c r="D91" s="139" t="s">
        <v>52</v>
      </c>
      <c r="E91" s="293" t="s">
        <v>88</v>
      </c>
      <c r="F91" s="294"/>
      <c r="G91" s="294"/>
      <c r="H91" s="295"/>
    </row>
    <row r="92" spans="1:8" ht="29.45" customHeight="1" thickBot="1" x14ac:dyDescent="0.25">
      <c r="A92" s="232"/>
      <c r="B92" s="140"/>
      <c r="C92" s="141"/>
      <c r="D92" s="142" t="s">
        <v>53</v>
      </c>
      <c r="E92" s="296" t="s">
        <v>75</v>
      </c>
      <c r="F92" s="297"/>
      <c r="G92" s="297"/>
      <c r="H92" s="298"/>
    </row>
    <row r="93" spans="1:8" ht="29.45" customHeight="1" thickBot="1" x14ac:dyDescent="0.25">
      <c r="A93" s="230"/>
      <c r="B93" s="137"/>
      <c r="C93" s="138"/>
      <c r="D93" s="143"/>
      <c r="E93" s="165"/>
      <c r="F93" s="165"/>
      <c r="G93" s="165"/>
      <c r="H93" s="231"/>
    </row>
    <row r="94" spans="1:8" ht="22.5" customHeight="1" thickBot="1" x14ac:dyDescent="0.25">
      <c r="A94" s="233" t="s">
        <v>89</v>
      </c>
      <c r="B94" s="50" t="s">
        <v>0</v>
      </c>
      <c r="C94" s="144">
        <f>C95</f>
        <v>0</v>
      </c>
      <c r="D94" s="145"/>
      <c r="E94" s="53"/>
      <c r="F94" s="53"/>
      <c r="G94" s="53"/>
      <c r="H94" s="190"/>
    </row>
    <row r="95" spans="1:8" ht="22.5" customHeight="1" thickBot="1" x14ac:dyDescent="0.25">
      <c r="A95" s="234" t="s">
        <v>15</v>
      </c>
      <c r="B95" s="31" t="s">
        <v>0</v>
      </c>
      <c r="C95" s="16">
        <v>0</v>
      </c>
      <c r="D95" s="146"/>
      <c r="E95" s="279"/>
      <c r="F95" s="279"/>
      <c r="G95" s="279"/>
      <c r="H95" s="280"/>
    </row>
    <row r="96" spans="1:8" ht="22.5" customHeight="1" thickBot="1" x14ac:dyDescent="0.25">
      <c r="A96" s="180"/>
      <c r="B96" s="29"/>
      <c r="C96" s="80"/>
      <c r="D96" s="81"/>
      <c r="E96" s="147"/>
      <c r="F96" s="147"/>
      <c r="G96" s="147"/>
      <c r="H96" s="235"/>
    </row>
    <row r="97" spans="1:16" ht="22.5" customHeight="1" x14ac:dyDescent="0.2">
      <c r="A97" s="236" t="s">
        <v>16</v>
      </c>
      <c r="B97" s="148"/>
      <c r="C97" s="149"/>
      <c r="D97" s="150"/>
      <c r="E97" s="151"/>
      <c r="F97" s="151"/>
      <c r="G97" s="151"/>
      <c r="H97" s="237"/>
    </row>
    <row r="98" spans="1:16" ht="22.5" customHeight="1" x14ac:dyDescent="0.2">
      <c r="A98" s="238" t="s">
        <v>68</v>
      </c>
      <c r="B98" s="152" t="s">
        <v>0</v>
      </c>
      <c r="C98" s="275">
        <f>C18+C22+C46+C94</f>
        <v>9157</v>
      </c>
      <c r="D98" s="153"/>
      <c r="E98" s="154"/>
      <c r="F98" s="154"/>
      <c r="G98" s="154"/>
      <c r="H98" s="239"/>
    </row>
    <row r="99" spans="1:16" ht="22.5" customHeight="1" x14ac:dyDescent="0.2">
      <c r="A99" s="240" t="s">
        <v>69</v>
      </c>
      <c r="B99" s="241" t="s">
        <v>2</v>
      </c>
      <c r="C99" s="276">
        <f>C42</f>
        <v>0.1</v>
      </c>
      <c r="D99" s="242"/>
      <c r="E99" s="243"/>
      <c r="F99" s="243"/>
      <c r="G99" s="243"/>
      <c r="H99" s="244"/>
    </row>
    <row r="100" spans="1:16" s="23" customFormat="1" x14ac:dyDescent="0.2">
      <c r="A100" s="155"/>
      <c r="B100" s="156"/>
      <c r="D100" s="157"/>
      <c r="E100" s="37"/>
      <c r="F100" s="37"/>
      <c r="G100" s="37"/>
      <c r="H100" s="37"/>
      <c r="I100" s="20"/>
      <c r="J100" s="20"/>
      <c r="K100" s="20"/>
      <c r="L100" s="20"/>
      <c r="M100" s="20"/>
      <c r="N100" s="20"/>
      <c r="O100" s="20"/>
      <c r="P100" s="20"/>
    </row>
    <row r="101" spans="1:16" s="23" customFormat="1" x14ac:dyDescent="0.2">
      <c r="A101" s="155"/>
      <c r="B101" s="156"/>
      <c r="D101" s="157"/>
      <c r="E101" s="37"/>
      <c r="F101" s="37"/>
      <c r="G101" s="37"/>
      <c r="H101" s="37"/>
      <c r="I101" s="20"/>
      <c r="J101" s="20"/>
      <c r="K101" s="20"/>
      <c r="L101" s="20"/>
      <c r="M101" s="20"/>
      <c r="N101" s="20"/>
      <c r="O101" s="20"/>
      <c r="P101" s="20"/>
    </row>
    <row r="102" spans="1:16" s="23" customFormat="1" x14ac:dyDescent="0.2">
      <c r="A102" s="155"/>
      <c r="B102" s="156"/>
      <c r="D102" s="157"/>
      <c r="E102" s="37"/>
      <c r="F102" s="37"/>
      <c r="G102" s="37"/>
      <c r="H102" s="37"/>
      <c r="I102" s="20"/>
      <c r="J102" s="20"/>
      <c r="K102" s="20"/>
      <c r="L102" s="20"/>
      <c r="M102" s="20"/>
      <c r="N102" s="20"/>
      <c r="O102" s="20"/>
      <c r="P102" s="20"/>
    </row>
    <row r="103" spans="1:16" s="23" customFormat="1" x14ac:dyDescent="0.2">
      <c r="A103" s="155"/>
      <c r="B103" s="156"/>
      <c r="D103" s="157"/>
      <c r="E103" s="37"/>
      <c r="F103" s="37"/>
      <c r="G103" s="37"/>
      <c r="H103" s="37"/>
      <c r="I103" s="20"/>
      <c r="J103" s="20"/>
      <c r="K103" s="20"/>
      <c r="L103" s="20"/>
      <c r="M103" s="20"/>
      <c r="N103" s="20"/>
      <c r="O103" s="20"/>
      <c r="P103" s="20"/>
    </row>
    <row r="104" spans="1:16" s="23" customFormat="1" x14ac:dyDescent="0.2">
      <c r="A104" s="155"/>
      <c r="B104" s="156"/>
      <c r="D104" s="157"/>
      <c r="E104" s="37"/>
      <c r="F104" s="37"/>
      <c r="G104" s="37"/>
      <c r="H104" s="37"/>
      <c r="I104" s="20"/>
      <c r="J104" s="20"/>
      <c r="K104" s="20"/>
      <c r="L104" s="20"/>
      <c r="M104" s="20"/>
      <c r="N104" s="20"/>
      <c r="O104" s="20"/>
      <c r="P104" s="20"/>
    </row>
    <row r="105" spans="1:16" s="23" customFormat="1" x14ac:dyDescent="0.2">
      <c r="A105" s="155"/>
      <c r="B105" s="156"/>
      <c r="D105" s="157"/>
      <c r="E105" s="37"/>
      <c r="F105" s="37"/>
      <c r="G105" s="37"/>
      <c r="H105" s="37"/>
      <c r="I105" s="20"/>
      <c r="J105" s="20"/>
      <c r="K105" s="20"/>
      <c r="L105" s="20"/>
      <c r="M105" s="20"/>
      <c r="N105" s="20"/>
      <c r="O105" s="20"/>
      <c r="P105" s="20"/>
    </row>
    <row r="106" spans="1:16" s="23" customFormat="1" x14ac:dyDescent="0.2">
      <c r="A106" s="155"/>
      <c r="B106" s="156"/>
      <c r="D106" s="157"/>
      <c r="E106" s="37"/>
      <c r="F106" s="37"/>
      <c r="G106" s="37"/>
      <c r="H106" s="37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">
      <c r="A107" s="155"/>
      <c r="B107" s="156"/>
    </row>
    <row r="108" spans="1:16" x14ac:dyDescent="0.2">
      <c r="A108" s="155"/>
      <c r="B108" s="156"/>
    </row>
  </sheetData>
  <sheetProtection sheet="1" selectLockedCells="1"/>
  <mergeCells count="49">
    <mergeCell ref="A8:C8"/>
    <mergeCell ref="A1:H1"/>
    <mergeCell ref="A3:H3"/>
    <mergeCell ref="A4:H4"/>
    <mergeCell ref="A5:H5"/>
    <mergeCell ref="A6:H6"/>
    <mergeCell ref="A2:G2"/>
    <mergeCell ref="B9:H9"/>
    <mergeCell ref="B10:H10"/>
    <mergeCell ref="D16:D17"/>
    <mergeCell ref="E16:H16"/>
    <mergeCell ref="D19:D20"/>
    <mergeCell ref="E20:H20"/>
    <mergeCell ref="B51:C51"/>
    <mergeCell ref="D51:D52"/>
    <mergeCell ref="E25:H25"/>
    <mergeCell ref="E31:H31"/>
    <mergeCell ref="E33:H33"/>
    <mergeCell ref="E38:H38"/>
    <mergeCell ref="E42:H43"/>
    <mergeCell ref="E44:H44"/>
    <mergeCell ref="E46:H46"/>
    <mergeCell ref="B47:C47"/>
    <mergeCell ref="E48:H48"/>
    <mergeCell ref="E50:H50"/>
    <mergeCell ref="B67:C67"/>
    <mergeCell ref="A53:A54"/>
    <mergeCell ref="E53:H53"/>
    <mergeCell ref="B54:C54"/>
    <mergeCell ref="B55:C55"/>
    <mergeCell ref="B57:C57"/>
    <mergeCell ref="B58:C58"/>
    <mergeCell ref="B60:C60"/>
    <mergeCell ref="B61:C61"/>
    <mergeCell ref="B63:C63"/>
    <mergeCell ref="B64:C64"/>
    <mergeCell ref="B66:C66"/>
    <mergeCell ref="E95:H95"/>
    <mergeCell ref="B69:C69"/>
    <mergeCell ref="B70:C70"/>
    <mergeCell ref="B72:C72"/>
    <mergeCell ref="B73:C73"/>
    <mergeCell ref="B75:C75"/>
    <mergeCell ref="B76:C76"/>
    <mergeCell ref="B78:C78"/>
    <mergeCell ref="B80:C80"/>
    <mergeCell ref="E80:H80"/>
    <mergeCell ref="E91:H91"/>
    <mergeCell ref="E92:H92"/>
  </mergeCells>
  <conditionalFormatting sqref="B52">
    <cfRule type="expression" dxfId="2" priority="2">
      <formula>$B$52&gt;1</formula>
    </cfRule>
  </conditionalFormatting>
  <conditionalFormatting sqref="C30 C32">
    <cfRule type="expression" dxfId="1" priority="1">
      <formula>$C$28="Variante 2"</formula>
    </cfRule>
  </conditionalFormatting>
  <conditionalFormatting sqref="C35:C36">
    <cfRule type="expression" dxfId="0" priority="3">
      <formula>$C$28="Variante 1"</formula>
    </cfRule>
  </conditionalFormatting>
  <dataValidations disablePrompts="1" count="2">
    <dataValidation type="list" allowBlank="1" showInputMessage="1" showErrorMessage="1" error="Bitte Daten der Variante 1 oder 2 für die Berechnung auswählen!" sqref="C28">
      <formula1>"Variante 1,Variante 2"</formula1>
    </dataValidation>
    <dataValidation type="decimal" operator="greaterThanOrEqual" allowBlank="1" showInputMessage="1" showErrorMessage="1" error="Bitte Verlängerung in Monaten eintragen. Wenn Rechenwert übernommen werden soll, Zelleingabe löschen._x000a_" sqref="D43">
      <formula1>0</formula1>
    </dataValidation>
  </dataValidations>
  <hyperlinks>
    <hyperlink ref="A4" r:id="rId1"/>
    <hyperlink ref="A6" r:id="rId2"/>
  </hyperlinks>
  <pageMargins left="0.7" right="0.7" top="0.78740157499999996" bottom="0.78740157499999996" header="0.3" footer="0.3"/>
  <pageSetup paperSize="9" scale="83" fitToHeight="0" orientation="landscape" horizontalDpi="1200" verticalDpi="1200" r:id="rId3"/>
  <headerFooter>
    <oddFooter>&amp;CRechenmodell MKF COVID-19 f Leistungen der TGA&amp;RSeite &amp;P</oddFooter>
  </headerFooter>
  <rowBreaks count="5" manualBreakCount="5">
    <brk id="21" max="16383" man="1"/>
    <brk id="40" max="16383" man="1"/>
    <brk id="50" max="16383" man="1"/>
    <brk id="69" max="16383" man="1"/>
    <brk id="79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TGA - LEER</vt:lpstr>
      <vt:lpstr>Formular TGA - Beispiel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2020-12-22T14:02:43Z</dcterms:modified>
</cp:coreProperties>
</file>